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03 Zakázky 2022\63522057 Oprava trati v úseku Pivín - Bedihošť - AS\01_ZD\Díl 4 Soupis prací s výkazem výměr\"/>
    </mc:Choice>
  </mc:AlternateContent>
  <bookViews>
    <workbookView xWindow="0" yWindow="0" windowWidth="20745" windowHeight="6045"/>
  </bookViews>
  <sheets>
    <sheet name="Rekapitulace stavby" sheetId="1" r:id="rId1"/>
    <sheet name="SO 01 - Práce ST" sheetId="2" r:id="rId2"/>
    <sheet name="SO 02 - VON" sheetId="3" r:id="rId3"/>
  </sheets>
  <definedNames>
    <definedName name="_xlnm._FilterDatabase" localSheetId="1" hidden="1">'SO 01 - Práce ST'!$C$118:$K$300</definedName>
    <definedName name="_xlnm._FilterDatabase" localSheetId="2" hidden="1">'SO 02 - VON'!$C$116:$K$138</definedName>
    <definedName name="_xlnm.Print_Titles" localSheetId="0">'Rekapitulace stavby'!$92:$92</definedName>
    <definedName name="_xlnm.Print_Titles" localSheetId="1">'SO 01 - Práce ST'!$118:$118</definedName>
    <definedName name="_xlnm.Print_Titles" localSheetId="2">'SO 02 - VON'!$116:$116</definedName>
    <definedName name="_xlnm.Print_Area" localSheetId="0">'Rekapitulace stavby'!$D$4:$AO$76,'Rekapitulace stavby'!$C$82:$AQ$97</definedName>
    <definedName name="_xlnm.Print_Area" localSheetId="1">'SO 01 - Práce ST'!$C$4:$J$76,'SO 01 - Práce ST'!$C$82:$J$100,'SO 01 - Práce ST'!$C$106:$K$300</definedName>
    <definedName name="_xlnm.Print_Area" localSheetId="2">'SO 02 - VON'!$C$4:$J$76,'SO 02 - VON'!$C$82:$J$98,'SO 02 - VON'!$C$104:$K$138</definedName>
  </definedNames>
  <calcPr calcId="162913"/>
</workbook>
</file>

<file path=xl/calcChain.xml><?xml version="1.0" encoding="utf-8"?>
<calcChain xmlns="http://schemas.openxmlformats.org/spreadsheetml/2006/main">
  <c r="J37" i="3" l="1"/>
  <c r="J36" i="3"/>
  <c r="AY96" i="1" s="1"/>
  <c r="J35" i="3"/>
  <c r="AX96" i="1" s="1"/>
  <c r="BI137" i="3"/>
  <c r="BH137" i="3"/>
  <c r="BG137" i="3"/>
  <c r="BF137" i="3"/>
  <c r="T137" i="3"/>
  <c r="R137" i="3"/>
  <c r="P137" i="3"/>
  <c r="BI135" i="3"/>
  <c r="BH135" i="3"/>
  <c r="BG135" i="3"/>
  <c r="BF135" i="3"/>
  <c r="T135" i="3"/>
  <c r="R135" i="3"/>
  <c r="P135" i="3"/>
  <c r="BI132" i="3"/>
  <c r="BH132" i="3"/>
  <c r="BG132" i="3"/>
  <c r="BF132" i="3"/>
  <c r="T132" i="3"/>
  <c r="R132" i="3"/>
  <c r="P132" i="3"/>
  <c r="BI130" i="3"/>
  <c r="BH130" i="3"/>
  <c r="BG130" i="3"/>
  <c r="BF130" i="3"/>
  <c r="T130" i="3"/>
  <c r="R130" i="3"/>
  <c r="P130" i="3"/>
  <c r="BI127" i="3"/>
  <c r="BH127" i="3"/>
  <c r="BG127" i="3"/>
  <c r="BF127" i="3"/>
  <c r="T127" i="3"/>
  <c r="R127" i="3"/>
  <c r="P127" i="3"/>
  <c r="BI125" i="3"/>
  <c r="BH125" i="3"/>
  <c r="BG125" i="3"/>
  <c r="BF125" i="3"/>
  <c r="T125" i="3"/>
  <c r="R125" i="3"/>
  <c r="P125" i="3"/>
  <c r="BI123" i="3"/>
  <c r="BH123" i="3"/>
  <c r="BG123" i="3"/>
  <c r="BF123" i="3"/>
  <c r="T123" i="3"/>
  <c r="R123" i="3"/>
  <c r="P123" i="3"/>
  <c r="BI121" i="3"/>
  <c r="BH121" i="3"/>
  <c r="BG121" i="3"/>
  <c r="BF121" i="3"/>
  <c r="T121" i="3"/>
  <c r="R121" i="3"/>
  <c r="P121" i="3"/>
  <c r="BI119" i="3"/>
  <c r="BH119" i="3"/>
  <c r="BG119" i="3"/>
  <c r="BF119" i="3"/>
  <c r="T119" i="3"/>
  <c r="R119" i="3"/>
  <c r="P119" i="3"/>
  <c r="F113" i="3"/>
  <c r="F111" i="3"/>
  <c r="E109" i="3"/>
  <c r="F91" i="3"/>
  <c r="F89" i="3"/>
  <c r="E87" i="3"/>
  <c r="J24" i="3"/>
  <c r="E24" i="3"/>
  <c r="J114" i="3" s="1"/>
  <c r="J23" i="3"/>
  <c r="J21" i="3"/>
  <c r="E21" i="3"/>
  <c r="J113" i="3"/>
  <c r="J20" i="3"/>
  <c r="J18" i="3"/>
  <c r="E18" i="3"/>
  <c r="F92" i="3" s="1"/>
  <c r="J17" i="3"/>
  <c r="J12" i="3"/>
  <c r="J111" i="3"/>
  <c r="E7" i="3"/>
  <c r="E107" i="3" s="1"/>
  <c r="J37" i="2"/>
  <c r="J36" i="2"/>
  <c r="AY95" i="1"/>
  <c r="J35" i="2"/>
  <c r="AX95" i="1"/>
  <c r="BI297" i="2"/>
  <c r="BH297" i="2"/>
  <c r="BG297" i="2"/>
  <c r="BF297" i="2"/>
  <c r="T297" i="2"/>
  <c r="R297" i="2"/>
  <c r="P297" i="2"/>
  <c r="BI293" i="2"/>
  <c r="BH293" i="2"/>
  <c r="BG293" i="2"/>
  <c r="BF293" i="2"/>
  <c r="T293" i="2"/>
  <c r="R293" i="2"/>
  <c r="P293" i="2"/>
  <c r="BI289" i="2"/>
  <c r="BH289" i="2"/>
  <c r="BG289" i="2"/>
  <c r="BF289" i="2"/>
  <c r="T289" i="2"/>
  <c r="R289" i="2"/>
  <c r="P289" i="2"/>
  <c r="BI284" i="2"/>
  <c r="BH284" i="2"/>
  <c r="BG284" i="2"/>
  <c r="BF284" i="2"/>
  <c r="T284" i="2"/>
  <c r="R284" i="2"/>
  <c r="P284" i="2"/>
  <c r="BI279" i="2"/>
  <c r="BH279" i="2"/>
  <c r="BG279" i="2"/>
  <c r="BF279" i="2"/>
  <c r="T279" i="2"/>
  <c r="R279" i="2"/>
  <c r="P279" i="2"/>
  <c r="BI277" i="2"/>
  <c r="BH277" i="2"/>
  <c r="BG277" i="2"/>
  <c r="BF277" i="2"/>
  <c r="T277" i="2"/>
  <c r="R277" i="2"/>
  <c r="P277" i="2"/>
  <c r="BI275" i="2"/>
  <c r="BH275" i="2"/>
  <c r="BG275" i="2"/>
  <c r="BF275" i="2"/>
  <c r="T275" i="2"/>
  <c r="R275" i="2"/>
  <c r="P275" i="2"/>
  <c r="BI273" i="2"/>
  <c r="BH273" i="2"/>
  <c r="BG273" i="2"/>
  <c r="BF273" i="2"/>
  <c r="T273" i="2"/>
  <c r="R273" i="2"/>
  <c r="P273" i="2"/>
  <c r="BI271" i="2"/>
  <c r="BH271" i="2"/>
  <c r="BG271" i="2"/>
  <c r="BF271" i="2"/>
  <c r="T271" i="2"/>
  <c r="R271" i="2"/>
  <c r="P271" i="2"/>
  <c r="BI266" i="2"/>
  <c r="BH266" i="2"/>
  <c r="BG266" i="2"/>
  <c r="BF266" i="2"/>
  <c r="T266" i="2"/>
  <c r="R266" i="2"/>
  <c r="P266" i="2"/>
  <c r="BI263" i="2"/>
  <c r="BH263" i="2"/>
  <c r="BG263" i="2"/>
  <c r="BF263" i="2"/>
  <c r="T263" i="2"/>
  <c r="R263" i="2"/>
  <c r="P263" i="2"/>
  <c r="BI260" i="2"/>
  <c r="BH260" i="2"/>
  <c r="BG260" i="2"/>
  <c r="BF260" i="2"/>
  <c r="T260" i="2"/>
  <c r="R260" i="2"/>
  <c r="P260"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39" i="2"/>
  <c r="BH239" i="2"/>
  <c r="BG239" i="2"/>
  <c r="BF239" i="2"/>
  <c r="T239" i="2"/>
  <c r="R239" i="2"/>
  <c r="P239" i="2"/>
  <c r="BI237" i="2"/>
  <c r="BH237" i="2"/>
  <c r="BG237" i="2"/>
  <c r="BF237" i="2"/>
  <c r="T237" i="2"/>
  <c r="R237" i="2"/>
  <c r="P237" i="2"/>
  <c r="BI235" i="2"/>
  <c r="BH235" i="2"/>
  <c r="BG235" i="2"/>
  <c r="BF235" i="2"/>
  <c r="T235" i="2"/>
  <c r="R235" i="2"/>
  <c r="P235" i="2"/>
  <c r="BI233" i="2"/>
  <c r="BH233" i="2"/>
  <c r="BG233" i="2"/>
  <c r="BF233" i="2"/>
  <c r="T233" i="2"/>
  <c r="R233" i="2"/>
  <c r="P233" i="2"/>
  <c r="BI230" i="2"/>
  <c r="BH230" i="2"/>
  <c r="BG230" i="2"/>
  <c r="BF230" i="2"/>
  <c r="T230" i="2"/>
  <c r="R230" i="2"/>
  <c r="P230" i="2"/>
  <c r="BI227" i="2"/>
  <c r="BH227" i="2"/>
  <c r="BG227" i="2"/>
  <c r="BF227" i="2"/>
  <c r="T227" i="2"/>
  <c r="R227" i="2"/>
  <c r="P227" i="2"/>
  <c r="BI223" i="2"/>
  <c r="BH223" i="2"/>
  <c r="BG223" i="2"/>
  <c r="BF223" i="2"/>
  <c r="T223" i="2"/>
  <c r="R223" i="2"/>
  <c r="P223" i="2"/>
  <c r="BI221" i="2"/>
  <c r="BH221" i="2"/>
  <c r="BG221" i="2"/>
  <c r="BF221" i="2"/>
  <c r="T221" i="2"/>
  <c r="R221" i="2"/>
  <c r="P221" i="2"/>
  <c r="BI218" i="2"/>
  <c r="BH218" i="2"/>
  <c r="BG218" i="2"/>
  <c r="BF218" i="2"/>
  <c r="T218" i="2"/>
  <c r="R218" i="2"/>
  <c r="P218" i="2"/>
  <c r="BI216" i="2"/>
  <c r="BH216" i="2"/>
  <c r="BG216" i="2"/>
  <c r="BF216" i="2"/>
  <c r="T216" i="2"/>
  <c r="R216" i="2"/>
  <c r="P216"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6" i="2"/>
  <c r="BH206" i="2"/>
  <c r="BG206" i="2"/>
  <c r="BF206" i="2"/>
  <c r="T206" i="2"/>
  <c r="R206" i="2"/>
  <c r="P206" i="2"/>
  <c r="BI203" i="2"/>
  <c r="BH203" i="2"/>
  <c r="BG203" i="2"/>
  <c r="BF203" i="2"/>
  <c r="T203" i="2"/>
  <c r="R203" i="2"/>
  <c r="P203" i="2"/>
  <c r="BI201" i="2"/>
  <c r="BH201" i="2"/>
  <c r="BG201" i="2"/>
  <c r="BF201" i="2"/>
  <c r="T201" i="2"/>
  <c r="R201" i="2"/>
  <c r="P201" i="2"/>
  <c r="BI198" i="2"/>
  <c r="BH198" i="2"/>
  <c r="BG198" i="2"/>
  <c r="BF198" i="2"/>
  <c r="T198" i="2"/>
  <c r="R198" i="2"/>
  <c r="P198" i="2"/>
  <c r="BI196" i="2"/>
  <c r="BH196" i="2"/>
  <c r="BG196" i="2"/>
  <c r="BF196" i="2"/>
  <c r="T196" i="2"/>
  <c r="R196" i="2"/>
  <c r="P196" i="2"/>
  <c r="BI194" i="2"/>
  <c r="BH194" i="2"/>
  <c r="BG194" i="2"/>
  <c r="BF194" i="2"/>
  <c r="T194" i="2"/>
  <c r="R194" i="2"/>
  <c r="P194" i="2"/>
  <c r="BI192" i="2"/>
  <c r="BH192" i="2"/>
  <c r="BG192" i="2"/>
  <c r="BF192" i="2"/>
  <c r="T192" i="2"/>
  <c r="R192" i="2"/>
  <c r="P192" i="2"/>
  <c r="BI190" i="2"/>
  <c r="BH190" i="2"/>
  <c r="BG190" i="2"/>
  <c r="BF190" i="2"/>
  <c r="T190" i="2"/>
  <c r="R190" i="2"/>
  <c r="P190" i="2"/>
  <c r="BI186" i="2"/>
  <c r="BH186" i="2"/>
  <c r="BG186" i="2"/>
  <c r="BF186" i="2"/>
  <c r="T186" i="2"/>
  <c r="R186" i="2"/>
  <c r="P186" i="2"/>
  <c r="BI181" i="2"/>
  <c r="BH181" i="2"/>
  <c r="BG181" i="2"/>
  <c r="BF181" i="2"/>
  <c r="T181" i="2"/>
  <c r="R181" i="2"/>
  <c r="P181" i="2"/>
  <c r="BI178" i="2"/>
  <c r="BH178" i="2"/>
  <c r="BG178" i="2"/>
  <c r="BF178" i="2"/>
  <c r="T178" i="2"/>
  <c r="R178" i="2"/>
  <c r="P178" i="2"/>
  <c r="BI175" i="2"/>
  <c r="BH175" i="2"/>
  <c r="BG175" i="2"/>
  <c r="BF175" i="2"/>
  <c r="T175" i="2"/>
  <c r="R175" i="2"/>
  <c r="P175" i="2"/>
  <c r="BI173" i="2"/>
  <c r="BH173" i="2"/>
  <c r="BG173" i="2"/>
  <c r="BF173" i="2"/>
  <c r="T173" i="2"/>
  <c r="R173" i="2"/>
  <c r="P173" i="2"/>
  <c r="BI169" i="2"/>
  <c r="BH169" i="2"/>
  <c r="BG169" i="2"/>
  <c r="BF169" i="2"/>
  <c r="T169" i="2"/>
  <c r="R169" i="2"/>
  <c r="P169" i="2"/>
  <c r="BI167" i="2"/>
  <c r="BH167" i="2"/>
  <c r="BG167" i="2"/>
  <c r="BF167" i="2"/>
  <c r="T167" i="2"/>
  <c r="R167" i="2"/>
  <c r="P167" i="2"/>
  <c r="BI163" i="2"/>
  <c r="BH163" i="2"/>
  <c r="BG163" i="2"/>
  <c r="BF163" i="2"/>
  <c r="T163" i="2"/>
  <c r="R163" i="2"/>
  <c r="P163" i="2"/>
  <c r="BI160" i="2"/>
  <c r="BH160" i="2"/>
  <c r="BG160" i="2"/>
  <c r="BF160" i="2"/>
  <c r="T160" i="2"/>
  <c r="R160" i="2"/>
  <c r="P160" i="2"/>
  <c r="BI156" i="2"/>
  <c r="BH156" i="2"/>
  <c r="BG156" i="2"/>
  <c r="BF156" i="2"/>
  <c r="T156" i="2"/>
  <c r="R156" i="2"/>
  <c r="P156" i="2"/>
  <c r="BI152" i="2"/>
  <c r="BH152" i="2"/>
  <c r="BG152" i="2"/>
  <c r="BF152" i="2"/>
  <c r="T152" i="2"/>
  <c r="R152" i="2"/>
  <c r="P152" i="2"/>
  <c r="BI148" i="2"/>
  <c r="BH148" i="2"/>
  <c r="BG148" i="2"/>
  <c r="BF148" i="2"/>
  <c r="T148" i="2"/>
  <c r="R148" i="2"/>
  <c r="P148" i="2"/>
  <c r="BI146" i="2"/>
  <c r="BH146" i="2"/>
  <c r="BG146" i="2"/>
  <c r="BF146" i="2"/>
  <c r="T146" i="2"/>
  <c r="R146" i="2"/>
  <c r="P146" i="2"/>
  <c r="BI142" i="2"/>
  <c r="BH142" i="2"/>
  <c r="BG142" i="2"/>
  <c r="BF142" i="2"/>
  <c r="T142" i="2"/>
  <c r="R142" i="2"/>
  <c r="P142" i="2"/>
  <c r="BI138" i="2"/>
  <c r="BH138" i="2"/>
  <c r="BG138" i="2"/>
  <c r="BF138" i="2"/>
  <c r="T138" i="2"/>
  <c r="R138" i="2"/>
  <c r="P138" i="2"/>
  <c r="BI134" i="2"/>
  <c r="BH134" i="2"/>
  <c r="BG134" i="2"/>
  <c r="BF134" i="2"/>
  <c r="T134" i="2"/>
  <c r="R134" i="2"/>
  <c r="P134" i="2"/>
  <c r="BI131" i="2"/>
  <c r="BH131" i="2"/>
  <c r="BG131" i="2"/>
  <c r="BF131" i="2"/>
  <c r="T131" i="2"/>
  <c r="R131" i="2"/>
  <c r="P131" i="2"/>
  <c r="BI129" i="2"/>
  <c r="BH129" i="2"/>
  <c r="BG129" i="2"/>
  <c r="BF129" i="2"/>
  <c r="T129" i="2"/>
  <c r="R129" i="2"/>
  <c r="P129" i="2"/>
  <c r="BI125" i="2"/>
  <c r="BH125" i="2"/>
  <c r="BG125" i="2"/>
  <c r="BF125" i="2"/>
  <c r="T125" i="2"/>
  <c r="R125" i="2"/>
  <c r="P125" i="2"/>
  <c r="BI122" i="2"/>
  <c r="BH122" i="2"/>
  <c r="BG122" i="2"/>
  <c r="BF122" i="2"/>
  <c r="T122" i="2"/>
  <c r="R122" i="2"/>
  <c r="P122" i="2"/>
  <c r="F115" i="2"/>
  <c r="F113" i="2"/>
  <c r="E111" i="2"/>
  <c r="F91" i="2"/>
  <c r="F89" i="2"/>
  <c r="E87" i="2"/>
  <c r="J24" i="2"/>
  <c r="E24" i="2"/>
  <c r="J116" i="2" s="1"/>
  <c r="J23" i="2"/>
  <c r="J21" i="2"/>
  <c r="E21" i="2"/>
  <c r="J91" i="2" s="1"/>
  <c r="J20" i="2"/>
  <c r="J18" i="2"/>
  <c r="E18" i="2"/>
  <c r="F92" i="2"/>
  <c r="J17" i="2"/>
  <c r="J12" i="2"/>
  <c r="J113" i="2"/>
  <c r="E7" i="2"/>
  <c r="E109" i="2"/>
  <c r="L90" i="1"/>
  <c r="AM90" i="1"/>
  <c r="AM89" i="1"/>
  <c r="L89" i="1"/>
  <c r="AM87" i="1"/>
  <c r="L87" i="1"/>
  <c r="L85" i="1"/>
  <c r="L84" i="1"/>
  <c r="BK260" i="2"/>
  <c r="J249" i="2"/>
  <c r="J277" i="2"/>
  <c r="J260" i="2"/>
  <c r="BK247" i="2"/>
  <c r="J237" i="2"/>
  <c r="J223" i="2"/>
  <c r="BK208" i="2"/>
  <c r="BK196" i="2"/>
  <c r="BK186" i="2"/>
  <c r="J173" i="2"/>
  <c r="J156" i="2"/>
  <c r="BK125" i="2"/>
  <c r="BK263" i="2"/>
  <c r="BK289" i="2"/>
  <c r="BK273" i="2"/>
  <c r="BK255" i="2"/>
  <c r="BK243" i="2"/>
  <c r="J233" i="2"/>
  <c r="J218" i="2"/>
  <c r="BK210" i="2"/>
  <c r="J192" i="2"/>
  <c r="BK173" i="2"/>
  <c r="BK160" i="2"/>
  <c r="BK142" i="2"/>
  <c r="BK218" i="2"/>
  <c r="BK190" i="2"/>
  <c r="BK131" i="2"/>
  <c r="BK221" i="2"/>
  <c r="BK203" i="2"/>
  <c r="J190" i="2"/>
  <c r="BK167" i="2"/>
  <c r="J137" i="3"/>
  <c r="J127" i="3"/>
  <c r="J119" i="3"/>
  <c r="J130" i="3"/>
  <c r="J121" i="3"/>
  <c r="BK251" i="2"/>
  <c r="J297" i="2"/>
  <c r="BK279" i="2"/>
  <c r="BK257" i="2"/>
  <c r="BK249" i="2"/>
  <c r="BK230" i="2"/>
  <c r="BK212" i="2"/>
  <c r="BK206" i="2"/>
  <c r="J194" i="2"/>
  <c r="J175" i="2"/>
  <c r="J160" i="2"/>
  <c r="J138" i="2"/>
  <c r="BK122" i="2"/>
  <c r="BK239" i="2"/>
  <c r="BK284" i="2"/>
  <c r="J271" i="2"/>
  <c r="J253" i="2"/>
  <c r="J245" i="2"/>
  <c r="BK233" i="2"/>
  <c r="BK223" i="2"/>
  <c r="J212" i="2"/>
  <c r="J196" i="2"/>
  <c r="BK178" i="2"/>
  <c r="BK163" i="2"/>
  <c r="J146" i="2"/>
  <c r="J125" i="2"/>
  <c r="J186" i="2"/>
  <c r="J122" i="2"/>
  <c r="J214" i="2"/>
  <c r="BK194" i="2"/>
  <c r="J169" i="2"/>
  <c r="J132" i="3"/>
  <c r="J123" i="3"/>
  <c r="BK135" i="3"/>
  <c r="BK127" i="3"/>
  <c r="BK119" i="3"/>
  <c r="BK277" i="2"/>
  <c r="BK293" i="2"/>
  <c r="J284" i="2"/>
  <c r="J266" i="2"/>
  <c r="BK253" i="2"/>
  <c r="J239" i="2"/>
  <c r="J227" i="2"/>
  <c r="J210" i="2"/>
  <c r="BK201" i="2"/>
  <c r="BK192" i="2"/>
  <c r="J163" i="2"/>
  <c r="J142" i="2"/>
  <c r="J131" i="2"/>
  <c r="J273" i="2"/>
  <c r="J293" i="2"/>
  <c r="BK275" i="2"/>
  <c r="BK266" i="2"/>
  <c r="J247" i="2"/>
  <c r="J235" i="2"/>
  <c r="J230" i="2"/>
  <c r="J216" i="2"/>
  <c r="J206" i="2"/>
  <c r="BK181" i="2"/>
  <c r="BK169" i="2"/>
  <c r="BK152" i="2"/>
  <c r="BK138" i="2"/>
  <c r="BK198" i="2"/>
  <c r="J134" i="2"/>
  <c r="AS94" i="1"/>
  <c r="J129" i="2"/>
  <c r="BK130" i="3"/>
  <c r="BK121" i="3"/>
  <c r="BK132" i="3"/>
  <c r="BK125" i="3"/>
  <c r="BK271" i="2"/>
  <c r="J243" i="2"/>
  <c r="J289" i="2"/>
  <c r="J263" i="2"/>
  <c r="J255" i="2"/>
  <c r="BK245" i="2"/>
  <c r="BK235" i="2"/>
  <c r="J221" i="2"/>
  <c r="J198" i="2"/>
  <c r="J181" i="2"/>
  <c r="J167" i="2"/>
  <c r="BK148" i="2"/>
  <c r="BK134" i="2"/>
  <c r="J275" i="2"/>
  <c r="BK297" i="2"/>
  <c r="J279" i="2"/>
  <c r="J257" i="2"/>
  <c r="J251" i="2"/>
  <c r="BK237" i="2"/>
  <c r="BK227" i="2"/>
  <c r="BK214" i="2"/>
  <c r="J203" i="2"/>
  <c r="BK175" i="2"/>
  <c r="BK156" i="2"/>
  <c r="J148" i="2"/>
  <c r="BK129" i="2"/>
  <c r="J208" i="2"/>
  <c r="J152" i="2"/>
  <c r="BK216" i="2"/>
  <c r="J201" i="2"/>
  <c r="J178" i="2"/>
  <c r="BK146" i="2"/>
  <c r="J135" i="3"/>
  <c r="J125" i="3"/>
  <c r="BK137" i="3"/>
  <c r="BK123" i="3"/>
  <c r="P118" i="3" l="1"/>
  <c r="P117" i="3" s="1"/>
  <c r="AU96" i="1" s="1"/>
  <c r="BK121" i="2"/>
  <c r="J121" i="2" s="1"/>
  <c r="J98" i="2" s="1"/>
  <c r="T270" i="2"/>
  <c r="R121" i="2"/>
  <c r="R120" i="2"/>
  <c r="R119" i="2"/>
  <c r="P270" i="2"/>
  <c r="P121" i="2"/>
  <c r="P120" i="2"/>
  <c r="P119" i="2"/>
  <c r="AU95" i="1"/>
  <c r="AU94" i="1" s="1"/>
  <c r="R270" i="2"/>
  <c r="R118" i="3"/>
  <c r="R117" i="3" s="1"/>
  <c r="T121" i="2"/>
  <c r="T120" i="2"/>
  <c r="T119" i="2"/>
  <c r="BK270" i="2"/>
  <c r="J270" i="2"/>
  <c r="J99" i="2"/>
  <c r="BK118" i="3"/>
  <c r="J118" i="3" s="1"/>
  <c r="J97" i="3" s="1"/>
  <c r="T118" i="3"/>
  <c r="T117" i="3" s="1"/>
  <c r="E85" i="3"/>
  <c r="J89" i="3"/>
  <c r="J91" i="3"/>
  <c r="J92" i="3"/>
  <c r="F114" i="3"/>
  <c r="BE119" i="3"/>
  <c r="BE123" i="3"/>
  <c r="BE125" i="3"/>
  <c r="BE130" i="3"/>
  <c r="BE132" i="3"/>
  <c r="BE135" i="3"/>
  <c r="BE137" i="3"/>
  <c r="BE121" i="3"/>
  <c r="BE127" i="3"/>
  <c r="J89" i="2"/>
  <c r="J92" i="2"/>
  <c r="BE125" i="2"/>
  <c r="BE131" i="2"/>
  <c r="BE142" i="2"/>
  <c r="BE186" i="2"/>
  <c r="BE206" i="2"/>
  <c r="BE223" i="2"/>
  <c r="BE227" i="2"/>
  <c r="J115" i="2"/>
  <c r="BE129" i="2"/>
  <c r="BE148" i="2"/>
  <c r="BE167" i="2"/>
  <c r="BE173" i="2"/>
  <c r="BE181" i="2"/>
  <c r="BE214" i="2"/>
  <c r="E85" i="2"/>
  <c r="F116" i="2"/>
  <c r="BE122" i="2"/>
  <c r="BE134" i="2"/>
  <c r="BE146" i="2"/>
  <c r="BE152" i="2"/>
  <c r="BE156" i="2"/>
  <c r="BE169" i="2"/>
  <c r="BE178" i="2"/>
  <c r="BE192" i="2"/>
  <c r="BE194" i="2"/>
  <c r="BE196" i="2"/>
  <c r="BE198" i="2"/>
  <c r="BE208" i="2"/>
  <c r="BE212" i="2"/>
  <c r="BE216" i="2"/>
  <c r="BE221" i="2"/>
  <c r="BE230" i="2"/>
  <c r="BE235" i="2"/>
  <c r="BE245" i="2"/>
  <c r="BE249" i="2"/>
  <c r="BE260" i="2"/>
  <c r="BE263" i="2"/>
  <c r="BE266" i="2"/>
  <c r="BE284" i="2"/>
  <c r="BE293" i="2"/>
  <c r="BE297" i="2"/>
  <c r="BE233" i="2"/>
  <c r="BE237" i="2"/>
  <c r="BE255" i="2"/>
  <c r="BE138" i="2"/>
  <c r="BE160" i="2"/>
  <c r="BE163" i="2"/>
  <c r="BE175" i="2"/>
  <c r="BE190" i="2"/>
  <c r="BE201" i="2"/>
  <c r="BE203" i="2"/>
  <c r="BE210" i="2"/>
  <c r="BE218" i="2"/>
  <c r="BE243" i="2"/>
  <c r="BE251" i="2"/>
  <c r="BE271" i="2"/>
  <c r="BE277" i="2"/>
  <c r="BE279" i="2"/>
  <c r="BE289" i="2"/>
  <c r="BE239" i="2"/>
  <c r="BE247" i="2"/>
  <c r="BE253" i="2"/>
  <c r="BE257" i="2"/>
  <c r="BE273" i="2"/>
  <c r="BE275" i="2"/>
  <c r="J34" i="2"/>
  <c r="AW95" i="1"/>
  <c r="F37" i="3"/>
  <c r="BD96" i="1"/>
  <c r="F34" i="2"/>
  <c r="BA95" i="1"/>
  <c r="F35" i="3"/>
  <c r="BB96" i="1" s="1"/>
  <c r="F36" i="3"/>
  <c r="BC96" i="1" s="1"/>
  <c r="F35" i="2"/>
  <c r="BB95" i="1" s="1"/>
  <c r="F34" i="3"/>
  <c r="BA96" i="1" s="1"/>
  <c r="J34" i="3"/>
  <c r="AW96" i="1" s="1"/>
  <c r="F37" i="2"/>
  <c r="BD95" i="1"/>
  <c r="F36" i="2"/>
  <c r="BC95" i="1"/>
  <c r="BK120" i="2" l="1"/>
  <c r="BK119" i="2" s="1"/>
  <c r="J119" i="2" s="1"/>
  <c r="J96" i="2" s="1"/>
  <c r="BK117" i="3"/>
  <c r="J117" i="3"/>
  <c r="J120" i="2"/>
  <c r="J97" i="2"/>
  <c r="J30" i="3"/>
  <c r="AG96" i="1"/>
  <c r="AG94" i="1" s="1"/>
  <c r="AK26" i="1" s="1"/>
  <c r="J33" i="2"/>
  <c r="AV95" i="1" s="1"/>
  <c r="AT95" i="1" s="1"/>
  <c r="J33" i="3"/>
  <c r="AV96" i="1" s="1"/>
  <c r="AT96" i="1" s="1"/>
  <c r="AN96" i="1" s="1"/>
  <c r="F33" i="2"/>
  <c r="AZ95" i="1"/>
  <c r="BC94" i="1"/>
  <c r="AY94" i="1" s="1"/>
  <c r="BA94" i="1"/>
  <c r="W30" i="1"/>
  <c r="BB94" i="1"/>
  <c r="AX94" i="1"/>
  <c r="BD94" i="1"/>
  <c r="W33" i="1"/>
  <c r="J30" i="2"/>
  <c r="AG95" i="1"/>
  <c r="F33" i="3"/>
  <c r="AZ96" i="1" s="1"/>
  <c r="J96" i="3" l="1"/>
  <c r="AN95" i="1"/>
  <c r="J39" i="3"/>
  <c r="J39" i="2"/>
  <c r="AZ94" i="1"/>
  <c r="AV94" i="1" s="1"/>
  <c r="AK29" i="1" s="1"/>
  <c r="W31" i="1"/>
  <c r="W32" i="1"/>
  <c r="AW94" i="1"/>
  <c r="AK30" i="1" s="1"/>
  <c r="AK35" i="1" l="1"/>
  <c r="W29" i="1"/>
  <c r="AT94" i="1"/>
  <c r="AN94" i="1" l="1"/>
</calcChain>
</file>

<file path=xl/sharedStrings.xml><?xml version="1.0" encoding="utf-8"?>
<sst xmlns="http://schemas.openxmlformats.org/spreadsheetml/2006/main" count="2177" uniqueCount="487">
  <si>
    <t>Export Komplet</t>
  </si>
  <si>
    <t/>
  </si>
  <si>
    <t>2.0</t>
  </si>
  <si>
    <t>ZAMOK</t>
  </si>
  <si>
    <t>False</t>
  </si>
  <si>
    <t>{1a3df866-fbbe-412b-90f2-2474bad6a6bf}</t>
  </si>
  <si>
    <t>0,001</t>
  </si>
  <si>
    <t>21</t>
  </si>
  <si>
    <t>15</t>
  </si>
  <si>
    <t>REKAPITULACE STAVBY</t>
  </si>
  <si>
    <t>v ---  níže se nacházejí doplnkové a pomocné údaje k sestavám  --- v</t>
  </si>
  <si>
    <t>Návod na vyplnění</t>
  </si>
  <si>
    <t>Kód:</t>
  </si>
  <si>
    <t>202206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</si>
  <si>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</si>
  <si>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</si>
  <si>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Pivín – Bedihošť – 1. etapa</t>
  </si>
  <si>
    <t>KSO:</t>
  </si>
  <si>
    <t>CC-CZ:</t>
  </si>
  <si>
    <t>Místo:</t>
  </si>
  <si>
    <t xml:space="preserve"> </t>
  </si>
  <si>
    <t>Datum:</t>
  </si>
  <si>
    <t>Zadavatel:</t>
  </si>
  <si>
    <t>IČ:</t>
  </si>
  <si>
    <t>Správa železnic, státní organizace</t>
  </si>
  <si>
    <t>DIČ:</t>
  </si>
  <si>
    <t>Uchazeč:</t>
  </si>
  <si>
    <t>Vyplň údaj</t>
  </si>
  <si>
    <t>Projektant:</t>
  </si>
  <si>
    <t>True</t>
  </si>
  <si>
    <t>0,01</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</si>
  <si>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</si>
  <si>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</si>
  <si>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</si>
  <si>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</si>
  <si>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</si>
  <si>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</si>
  <si>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</si>
  <si>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</si>
  <si>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</si>
  <si>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</si>
  <si>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</si>
  <si>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</si>
  <si>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</si>
  <si>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</si>
  <si>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</si>
  <si>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</si>
  <si>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</si>
  <si>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</si>
  <si>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</si>
  <si>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</si>
  <si>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</si>
  <si>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</si>
  <si>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</si>
  <si>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</si>
  <si>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</si>
  <si>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</si>
  <si>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</si>
  <si>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</si>
  <si>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</si>
  <si>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</si>
  <si>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</si>
  <si>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</si>
  <si>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</si>
  <si>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</si>
  <si>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</si>
  <si>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</si>
  <si>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</si>
  <si>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</si>
  <si>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</si>
  <si>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</si>
  <si>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</si>
  <si>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</si>
  <si>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</si>
  <si>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</si>
  <si>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</si>
  <si>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</si>
  <si>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</si>
  <si>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</si>
  <si>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Práce ST</t>
  </si>
  <si>
    <t>STA</t>
  </si>
  <si>
    <t>1</t>
  </si>
  <si>
    <t>{89525bb8-f686-4f6e-b4c6-18cbf1264ffb}</t>
  </si>
  <si>
    <t>2</t>
  </si>
  <si>
    <t>SO 02</t>
  </si>
  <si>
    <t>VON</t>
  </si>
  <si>
    <t>{f4d81c31-d060-487d-b473-04b25631b4cd}</t>
  </si>
  <si>
    <t>KRYCÍ LIST SOUPISU PRACÍ</t>
  </si>
  <si>
    <t>Objekt:</t>
  </si>
  <si>
    <t>SO 01 - Práce ST</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</si>
  <si>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</si>
  <si>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</si>
  <si>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</si>
  <si>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</si>
  <si>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</si>
  <si>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</si>
  <si>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</si>
  <si>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</si>
  <si>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</si>
  <si>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</si>
  <si>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</si>
  <si>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</si>
  <si>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</si>
  <si>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</si>
  <si>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</si>
  <si>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</si>
  <si>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</si>
  <si>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</si>
  <si>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</si>
  <si>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</si>
  <si>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</si>
  <si>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</si>
  <si>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</si>
  <si>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</si>
  <si>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</si>
  <si>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</si>
  <si>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</si>
  <si>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5905055010</t>
  </si>
  <si>
    <t>Odstranění stávajícího kolejového lože odtěžením v koleji</t>
  </si>
  <si>
    <t>m3</t>
  </si>
  <si>
    <t>Sborník UOŽI 01 2022</t>
  </si>
  <si>
    <t>4</t>
  </si>
  <si>
    <t>1497484290</t>
  </si>
  <si>
    <t>PP</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</si>
  <si>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</si>
  <si>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VV</t>
  </si>
  <si>
    <t>25*2,2</t>
  </si>
  <si>
    <t>5905065010</t>
  </si>
  <si>
    <t>Samostatná úprava vrstvy kolejového lože pod ložnou plochou pražců v koleji</t>
  </si>
  <si>
    <t>m2</t>
  </si>
  <si>
    <t>-1173328525</t>
  </si>
  <si>
    <t>Samostatná úprava vrstvy kolejového lože pod ložnou plochou pražců v koleji. Poznámka: 1. V cenách jsou započteny náklady na urovnání a homogenizaci vrstvy kameniva. 2. V cenách nejsou obsaženy náklady na dodávku a doplnění kameniva.</t>
  </si>
  <si>
    <t>2658*3,5</t>
  </si>
  <si>
    <t>Součet</t>
  </si>
  <si>
    <t>3</t>
  </si>
  <si>
    <t>5905070010</t>
  </si>
  <si>
    <t>Odsunutí koleje od osy do 0,50 m</t>
  </si>
  <si>
    <t>m</t>
  </si>
  <si>
    <t>1857870022</t>
  </si>
  <si>
    <t>Odsunutí koleje od osy do 0,50 m. Poznámka: 1. V cenách jsou započteny náklady na odstranění kameniva za hlavami, podél pražců a odsun koleje od osy.</t>
  </si>
  <si>
    <t>5905085045</t>
  </si>
  <si>
    <t>Souvislé čištění KL strojně koleje pražce betonové</t>
  </si>
  <si>
    <t>km</t>
  </si>
  <si>
    <t>775408636</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</si>
  <si>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</si>
  <si>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2,658-0,025</t>
  </si>
  <si>
    <t>5905105030</t>
  </si>
  <si>
    <t>Doplnění KL kamenivem souvisle strojně v koleji</t>
  </si>
  <si>
    <t>-318178519</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</si>
  <si>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</si>
  <si>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2658*2,2*0,35</t>
  </si>
  <si>
    <t>6</t>
  </si>
  <si>
    <t>M</t>
  </si>
  <si>
    <t>5955101005</t>
  </si>
  <si>
    <t>Kamenivo drcené štěrk frakce 31,5/63 třídy min. BII</t>
  </si>
  <si>
    <t>t</t>
  </si>
  <si>
    <t>8</t>
  </si>
  <si>
    <t>342388598</t>
  </si>
  <si>
    <t>2046,66*1,67</t>
  </si>
  <si>
    <t>7</t>
  </si>
  <si>
    <t>5905110010</t>
  </si>
  <si>
    <t>Snížení KL pod patou kolejnice v koleji</t>
  </si>
  <si>
    <t>-853024640</t>
  </si>
  <si>
    <t>Snížení KL pod patou kolejnice v koleji. Poznámka: 1. V cenách jsou započteny náklady na snížení KL pod patou kolejnice ručně vidlemi. 2. V cenách nejsou obsaženy náklady na doplnění a dodávku kameniva.</t>
  </si>
  <si>
    <t>P</t>
  </si>
  <si>
    <t>Poznámka k položce:_x000D_
Kilometr koleje=km</t>
  </si>
  <si>
    <t>2,700+0,400</t>
  </si>
  <si>
    <t>5906130345</t>
  </si>
  <si>
    <t>Montáž kolejového roštu v ose koleje pražce betonové vystrojené tvar S49, 49E1</t>
  </si>
  <si>
    <t>-372534049</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</si>
  <si>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</si>
  <si>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9</t>
  </si>
  <si>
    <t>5906135155</t>
  </si>
  <si>
    <t>Demontáž kolejového roštu koleje na úložišti pražce betonové tvar S49, T, 49E1</t>
  </si>
  <si>
    <t>1661588496</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</si>
  <si>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</si>
  <si>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2,658+2,234</t>
  </si>
  <si>
    <t>10</t>
  </si>
  <si>
    <t>5907010035</t>
  </si>
  <si>
    <t>Výměna LISŮ tvar S49, T, 49E1</t>
  </si>
  <si>
    <t>-1737725238</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</si>
  <si>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</si>
  <si>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položce:_x000D_
Metr kolejnice=m</t>
  </si>
  <si>
    <t>4*3,8</t>
  </si>
  <si>
    <t>11</t>
  </si>
  <si>
    <t>5958134000</t>
  </si>
  <si>
    <t>Součásti upevňovací svěrka Skl 1K</t>
  </si>
  <si>
    <t>kus</t>
  </si>
  <si>
    <t>195515192</t>
  </si>
  <si>
    <t>4*4</t>
  </si>
  <si>
    <t>12</t>
  </si>
  <si>
    <t>5907050120</t>
  </si>
  <si>
    <t>Dělení kolejnic kyslíkem soustavy S49 nebo T</t>
  </si>
  <si>
    <t>242392054</t>
  </si>
  <si>
    <t>Dělení kolejnic kyslíkem soustavy S49 nebo T. Poznámka: 1. V cenách jsou započteny náklady na manipulaci, podložení, označení a provedení řezu kolejnice.</t>
  </si>
  <si>
    <t>Poznámka k položce:_x000D_
Řez=kus</t>
  </si>
  <si>
    <t>13</t>
  </si>
  <si>
    <t>5909030020</t>
  </si>
  <si>
    <t>Následná úprava GPK koleje směrové a výškové uspořádání pražce betonové</t>
  </si>
  <si>
    <t>550156010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</si>
  <si>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</si>
  <si>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2,7</t>
  </si>
  <si>
    <t>14</t>
  </si>
  <si>
    <t>5909031020</t>
  </si>
  <si>
    <t>Úprava GPK koleje směrové a výškové uspořádání pražce betonové</t>
  </si>
  <si>
    <t>-1770979627</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</si>
  <si>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</si>
  <si>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5909032020</t>
  </si>
  <si>
    <t>Přesná úprava GPK koleje směrové a výškové uspořádání pražce betonové</t>
  </si>
  <si>
    <t>1440221254</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</si>
  <si>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</si>
  <si>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2,658</t>
  </si>
  <si>
    <t>16</t>
  </si>
  <si>
    <t>5910015020</t>
  </si>
  <si>
    <t>Odtavovací stykové svařování mobilní svářečkou kolejnic nových délky do 150 m tv. S49</t>
  </si>
  <si>
    <t>svar</t>
  </si>
  <si>
    <t>-1110715067</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</si>
  <si>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</si>
  <si>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17</t>
  </si>
  <si>
    <t>5910040030</t>
  </si>
  <si>
    <t>Umožnění volné dilatace kolejnice demontáž upevňovadel bez osazení kluzných podložek rozdělení pražců "u"</t>
  </si>
  <si>
    <t>-2067048280</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</si>
  <si>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</si>
  <si>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18</t>
  </si>
  <si>
    <t>5910040130</t>
  </si>
  <si>
    <t>Umožnění volné dilatace kolejnice montáž upevňovadel bez odstranění kluzných podložek rozdělení pražců "u"</t>
  </si>
  <si>
    <t>369509651</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</si>
  <si>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</si>
  <si>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19</t>
  </si>
  <si>
    <t>5910040330</t>
  </si>
  <si>
    <t>Umožnění volné dilatace kolejnice demontáž upevňovadel s osazením kluzných podložek rozdělení pražců "u"</t>
  </si>
  <si>
    <t>1245577265</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</si>
  <si>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</si>
  <si>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2658*2</t>
  </si>
  <si>
    <t>20</t>
  </si>
  <si>
    <t>5910040430</t>
  </si>
  <si>
    <t>Umožnění volné dilatace kolejnice montáž upevňovadel s odstraněním kluzných podložek rozdělení pražců "u"</t>
  </si>
  <si>
    <t>863472815</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</si>
  <si>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</si>
  <si>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5910045030</t>
  </si>
  <si>
    <t>Zajištění polohy kolejnice bočními válečkovými opěrkami rozdělení pražců "u"</t>
  </si>
  <si>
    <t>227882160</t>
  </si>
  <si>
    <t>Zajištění polohy kolejnice bočními válečkovými opěrkami rozdělení pražců "u". Poznámka: 1. V cenách jsou započteny náklady na montáž a demontáž bočních opěrek v oblouku o malém poloměru.</t>
  </si>
  <si>
    <t>22</t>
  </si>
  <si>
    <t>5913030020</t>
  </si>
  <si>
    <t>Montáž dílů přejezdu celopryžového v koleji vnitřní panel</t>
  </si>
  <si>
    <t>1997905370</t>
  </si>
  <si>
    <t>Montáž dílů přejezdu celopryžového v koleji vnitřní panel. Poznámka: 1. V cenách jsou započteny náklady na montáž dílů. 2. V cenách nejsou obsaženy náklady na dodávku materiálu.</t>
  </si>
  <si>
    <t>23</t>
  </si>
  <si>
    <t>5913030030</t>
  </si>
  <si>
    <t>Montáž dílů přejezdu celopryžového v koleji náběhový klín</t>
  </si>
  <si>
    <t>1130202336</t>
  </si>
  <si>
    <t>Montáž dílů přejezdu celopryžového v koleji náběhový klín. Poznámka: 1. V cenách jsou započteny náklady na montáž dílů. 2. V cenách nejsou obsaženy náklady na dodávku materiálu.</t>
  </si>
  <si>
    <t>24</t>
  </si>
  <si>
    <t>5913030040</t>
  </si>
  <si>
    <t>Montáž dílů přejezdu celopryžového v koleji spínací táhlo</t>
  </si>
  <si>
    <t>579758861</t>
  </si>
  <si>
    <t>Montáž dílů přejezdu celopryžového v koleji spínací táhlo. Poznámka: 1. V cenách jsou započteny náklady na montáž dílů. 2. V cenách nejsou obsaženy náklady na dodávku materiálu.</t>
  </si>
  <si>
    <t>25</t>
  </si>
  <si>
    <t>5958125000</t>
  </si>
  <si>
    <t>Komplety s antikorozní úpravou Skl 14 (svěrka Skl14, vrtule R1, podložka Uls7)</t>
  </si>
  <si>
    <t>151094959</t>
  </si>
  <si>
    <t>16*4</t>
  </si>
  <si>
    <t>26</t>
  </si>
  <si>
    <t>5963152000</t>
  </si>
  <si>
    <t>Asfaltová zálivka pro trhliny a spáry</t>
  </si>
  <si>
    <t>kg</t>
  </si>
  <si>
    <t>1098736774</t>
  </si>
  <si>
    <t>27</t>
  </si>
  <si>
    <t>5963101035</t>
  </si>
  <si>
    <t>Přejezd celopryžový Strail panel vnitřní</t>
  </si>
  <si>
    <t>763705789</t>
  </si>
  <si>
    <t>28</t>
  </si>
  <si>
    <t>5963101050</t>
  </si>
  <si>
    <t>Přejezd celopryžový Strail spínací táhlo střední 1200 mm</t>
  </si>
  <si>
    <t>2050853715</t>
  </si>
  <si>
    <t>29</t>
  </si>
  <si>
    <t>5963101055</t>
  </si>
  <si>
    <t>Přejezd celopryžový Strail náběhový klín pero</t>
  </si>
  <si>
    <t>484776214</t>
  </si>
  <si>
    <t>30</t>
  </si>
  <si>
    <t>5963101060</t>
  </si>
  <si>
    <t>Přejezd celopryžový Strail náběhový klín drážka</t>
  </si>
  <si>
    <t>-485181471</t>
  </si>
  <si>
    <t>31</t>
  </si>
  <si>
    <t>5963101135</t>
  </si>
  <si>
    <t>Přejezd celopryžový Strail pojistka proti posuvu</t>
  </si>
  <si>
    <t>-61020616</t>
  </si>
  <si>
    <t>32</t>
  </si>
  <si>
    <t>5913060020</t>
  </si>
  <si>
    <t>Demontáž dílů betonové přejezdové konstrukce vnitřního panelu</t>
  </si>
  <si>
    <t>1693672552</t>
  </si>
  <si>
    <t>Demontáž dílů betonové přejezdové konstrukce vnitřního panelu. Poznámka: 1. V cenách jsou započteny náklady na demontáž konstrukce a naložení na dopravní prostředek.</t>
  </si>
  <si>
    <t>33</t>
  </si>
  <si>
    <t>5913065020</t>
  </si>
  <si>
    <t>Montáž dílů betonové přejezdové konstrukce v koleji vnitřního panelu</t>
  </si>
  <si>
    <t>4975329</t>
  </si>
  <si>
    <t>Montáž dílů betonové přejezdové konstrukce v koleji vnitřního panelu. Poznámka: 1. V cenách jsou započteny náklady na montáž dílů. 2. V cenách nejsou obsaženy náklady na dodávku materiálu.</t>
  </si>
  <si>
    <t>34</t>
  </si>
  <si>
    <t>5913240020</t>
  </si>
  <si>
    <t>Odstranění AB komunikace odtěžením nebo frézováním hloubky do 20 cm</t>
  </si>
  <si>
    <t>-1561259286</t>
  </si>
  <si>
    <t>Odstranění AB komunikace odtěžením nebo frézováním hloubky do 20 cm. Poznámka: 1. V cenách jsou započteny náklady na odtěžení nebo frézování a naložení výzisku na dopravní prostředek.</t>
  </si>
  <si>
    <t>4*6,5*2+9,5*0,5</t>
  </si>
  <si>
    <t>35</t>
  </si>
  <si>
    <t>5913245010</t>
  </si>
  <si>
    <t>Oprava komunikace vyplněním trhlin zálivkovou hmotou</t>
  </si>
  <si>
    <t>-1755631266</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</si>
  <si>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</si>
  <si>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36</t>
  </si>
  <si>
    <t>5913250010</t>
  </si>
  <si>
    <t>Zřízení konstrukce vozovky asfaltobetonové dle vzorového listu Ž lehké - ložní a obrusná vrstva tloušťky do 12 cm</t>
  </si>
  <si>
    <t>-987186231</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</si>
  <si>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</si>
  <si>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1,8*6,5*2</t>
  </si>
  <si>
    <t>37</t>
  </si>
  <si>
    <t>5963146000</t>
  </si>
  <si>
    <t>Asfaltový beton ACO 11S 50/70 střednězrnný-obrusná vrstva</t>
  </si>
  <si>
    <t>415054054</t>
  </si>
  <si>
    <t>23,4*2,2*0,05</t>
  </si>
  <si>
    <t>38</t>
  </si>
  <si>
    <t>5963146010</t>
  </si>
  <si>
    <t>Asfaltový beton ACL 16S 50/70 hrubozrnný-ložní vrstva</t>
  </si>
  <si>
    <t>556219078</t>
  </si>
  <si>
    <t>23,4*2,2*0,07</t>
  </si>
  <si>
    <t>39</t>
  </si>
  <si>
    <t>5963155005</t>
  </si>
  <si>
    <t>Asfaltová páska těsnící</t>
  </si>
  <si>
    <t>-101080008</t>
  </si>
  <si>
    <t>40</t>
  </si>
  <si>
    <t>5914055010</t>
  </si>
  <si>
    <t>Zřízení krytých odvodňovacích zařízení potrubí trativodu</t>
  </si>
  <si>
    <t>-1119072980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</si>
  <si>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</si>
  <si>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41</t>
  </si>
  <si>
    <t>5914055020</t>
  </si>
  <si>
    <t>Zřízení krytých odvodňovacích zařízení šachty trativodu</t>
  </si>
  <si>
    <t>342202066</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</si>
  <si>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</si>
  <si>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42</t>
  </si>
  <si>
    <t>5914075110</t>
  </si>
  <si>
    <t>Zřízení konstrukční vrstvy pražcového podloží včetně geotextilie tl. 0,15 m</t>
  </si>
  <si>
    <t>873283241</t>
  </si>
  <si>
    <t>Zřízení konstrukční vrstvy pražcového podloží včetně geotextilie tl. 0,15 m. Poznámka: 1. V cenách nejsou obsaženy náklady na dodávku materiálu a odtěžení zeminy.</t>
  </si>
  <si>
    <t>9,5*3,5</t>
  </si>
  <si>
    <t>43</t>
  </si>
  <si>
    <t>5964133015</t>
  </si>
  <si>
    <t>Geotextilie filtrační</t>
  </si>
  <si>
    <t>-1951781605</t>
  </si>
  <si>
    <t>44</t>
  </si>
  <si>
    <t>5955101020</t>
  </si>
  <si>
    <t>Kamenivo drcené štěrkodrť frakce 0/32</t>
  </si>
  <si>
    <t>512</t>
  </si>
  <si>
    <t>-823871636</t>
  </si>
  <si>
    <t>45</t>
  </si>
  <si>
    <t>5955101030</t>
  </si>
  <si>
    <t>Kamenivo drcené drť frakce 8/16</t>
  </si>
  <si>
    <t>-2025300582</t>
  </si>
  <si>
    <t>46</t>
  </si>
  <si>
    <t>5964104020</t>
  </si>
  <si>
    <t>Kanalizační díly plastové trubka hladká DN 400</t>
  </si>
  <si>
    <t>971382649</t>
  </si>
  <si>
    <t>47</t>
  </si>
  <si>
    <t>5964104150</t>
  </si>
  <si>
    <t>Kanalizační díly plastové Krycí víko šachty plastové pochůzné</t>
  </si>
  <si>
    <t>-1026069514</t>
  </si>
  <si>
    <t>48</t>
  </si>
  <si>
    <t>5964103120</t>
  </si>
  <si>
    <t>Drenážní plastové díly šachta průchozí DN 400/250  1 vtok/1 odtok DN 250 mm</t>
  </si>
  <si>
    <t>1393362370</t>
  </si>
  <si>
    <t>49</t>
  </si>
  <si>
    <t>5964103030</t>
  </si>
  <si>
    <t>Drenážní plastové díly trubka s částečnou perforací DN 160 mm</t>
  </si>
  <si>
    <t>-548897422</t>
  </si>
  <si>
    <t>50</t>
  </si>
  <si>
    <t>5915005010</t>
  </si>
  <si>
    <t>Hloubení rýh nebo jam ručně na železničním spodku v hornině třídy těžitelnosti I skupiny 1</t>
  </si>
  <si>
    <t>1483388629</t>
  </si>
  <si>
    <t>Hloubení rýh nebo jam ručně na železničním spodku v hornině třídy těžitelnosti I skupiny 1. Poznámka: 1. V cenách jsou započteny náklady na hloubení a uložení výzisku na terén nebo naložení na dopravní prostředek a uložení na úložišti.</t>
  </si>
  <si>
    <t>20*0,4*1</t>
  </si>
  <si>
    <t>51</t>
  </si>
  <si>
    <t>5915010010</t>
  </si>
  <si>
    <t>Těžení zeminy nebo horniny železničního spodku v hornině třídy těžitelnosti I skupiny 1</t>
  </si>
  <si>
    <t>115730018</t>
  </si>
  <si>
    <t>Těžení zeminy nebo horniny železničního spodku v hornině třídy těžitelnosti I skupiny 1. Poznámka: 1. V cenách jsou započteny náklady na těžení a uložení výzisku na terén nebo naložení na dopravní prostředek a uložení na úložišti.</t>
  </si>
  <si>
    <t>33,25*0,15</t>
  </si>
  <si>
    <t>52</t>
  </si>
  <si>
    <t>5915015010</t>
  </si>
  <si>
    <t>Svahování zemního tělesa železničního spodku v náspu</t>
  </si>
  <si>
    <t>-1215669522</t>
  </si>
  <si>
    <t>Svahování zemního tělesa železničního spodku v náspu. Poznámka: 1. V cenách jsou započteny náklady na svahování železničního tělesa a uložení výzisku na terén nebo naložení na dopravní prostředek.</t>
  </si>
  <si>
    <t>53</t>
  </si>
  <si>
    <t>5999010020</t>
  </si>
  <si>
    <t>Vyjmutí a snesení konstrukcí nebo dílů hmotnosti přes 10 do 20 t</t>
  </si>
  <si>
    <t>-296490633</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</si>
  <si>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</si>
  <si>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534,076*2,658</t>
  </si>
  <si>
    <t>OST</t>
  </si>
  <si>
    <t>Ostatní</t>
  </si>
  <si>
    <t>54</t>
  </si>
  <si>
    <t>7497351560</t>
  </si>
  <si>
    <t>Montáž přímého ukolejnění na elektrizovaných tratích nebo v kolejových obvodech</t>
  </si>
  <si>
    <t>-1063433871</t>
  </si>
  <si>
    <t>55</t>
  </si>
  <si>
    <t>7497371630</t>
  </si>
  <si>
    <t>Demontáže zařízení trakčního vedení svodu propojení nebo ukolejnění na elektrizovaných tratích nebo v kolejových obvodech</t>
  </si>
  <si>
    <t>905907006</t>
  </si>
  <si>
    <t>Demontáže zařízení trakčního vedení svodu propojení nebo ukolejnění na elektrizovaných tratích nebo v kolejových obvodech - demontáž stávajícího zařízení se všemi pomocnými doplňujícími úpravami</t>
  </si>
  <si>
    <t>56</t>
  </si>
  <si>
    <t>7594105072</t>
  </si>
  <si>
    <t>Montáž lanového propojení tlumivek na betonové pražce 3,7 nebo 4,2 m</t>
  </si>
  <si>
    <t>-2003251887</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</si>
  <si>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</si>
  <si>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57</t>
  </si>
  <si>
    <t>7594107070</t>
  </si>
  <si>
    <t>Demontáž lanového propojení tlumivek z betonových pražců</t>
  </si>
  <si>
    <t>1976607349</t>
  </si>
  <si>
    <t>58</t>
  </si>
  <si>
    <t>9902300300</t>
  </si>
  <si>
    <t>Doprava jednosměrná (např. nakupovaného materiálu) mechanizací o nosnosti přes 3,5 t sypanin (kameniva, písku, suti, dlažebních kostek, atd.) do 30 km</t>
  </si>
  <si>
    <t>715488840</t>
  </si>
  <si>
    <t>Doprava jednosměrná (např. nakupovaného materiálu) mechanizací o nosnosti přes 3,5 t sypanin (kameniva, písku, suti, dlažebních kostek,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</si>
  <si>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</si>
  <si>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3417,922+2,574+3,604+23,400+20,385+56,75*0,2*2,2+23,400"31,5/63 + ACO + ACL + 0/32 + 8/16 + bourání  + hloubení"</t>
  </si>
  <si>
    <t>59</t>
  </si>
  <si>
    <t>9902400100</t>
  </si>
  <si>
    <t>Doprava jednosměrná (např. nakupovaného materiálu) mechanizací o nosnosti přes 3,5 t objemnějšího kusového materiálu (prefabrikátů, stožárů, výhybek, rozvaděčů, vybouraných hmot atd.) do 10 km</t>
  </si>
  <si>
    <t>-183573265</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</si>
  <si>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</si>
  <si>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1419,574+4440*0,304+120*45*0,049+4*5*0,049 "vyjmutí + B91S + 49E1 + lisy"</t>
  </si>
  <si>
    <t>60</t>
  </si>
  <si>
    <t>9903200100</t>
  </si>
  <si>
    <t>Přeprava mechanizace na místo prováděných prací o hmotnosti přes 12 t přes 50 do 100 km</t>
  </si>
  <si>
    <t>-77532393</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</si>
  <si>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</si>
  <si>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"Mechanizace na úpravu štěrku 2x, úpravu GPK 2x, vyjmutí KR"5</t>
  </si>
  <si>
    <t>61</t>
  </si>
  <si>
    <t>9903200200</t>
  </si>
  <si>
    <t>Přeprava mechanizace na místo prováděných prací o hmotnosti přes 12 t do 200 km</t>
  </si>
  <si>
    <t>77517688</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</si>
  <si>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</si>
  <si>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"Mechanizace na zřízení svarů odtavovací metodou a strojní čističku"2</t>
  </si>
  <si>
    <t>62</t>
  </si>
  <si>
    <t>9909000100</t>
  </si>
  <si>
    <t>Poplatek za uložení suti nebo hmot na oficiální skládku</t>
  </si>
  <si>
    <t>579386327</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</si>
  <si>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</si>
  <si>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23,4 + 24,97 "hloubení + bourání"</t>
  </si>
  <si>
    <t>SO 02 - VON</t>
  </si>
  <si>
    <t>VRN - Vedlejší rozpočtové náklady</t>
  </si>
  <si>
    <t>VRN</t>
  </si>
  <si>
    <t>Vedlejší rozpočtové náklady</t>
  </si>
  <si>
    <t>021211001</t>
  </si>
  <si>
    <t>Průzkumné práce pro opravy Doplňující laboratorní rozbor kontaminace zeminy nebo kol. lože</t>
  </si>
  <si>
    <t>-83589874</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</si>
  <si>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</si>
  <si>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</si>
  <si>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</si>
  <si>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</si>
  <si>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-709002261</t>
  </si>
  <si>
    <t>022101011</t>
  </si>
  <si>
    <t>Geodetické práce Geodetické práce v průběhu opravy</t>
  </si>
  <si>
    <t>-57402772</t>
  </si>
  <si>
    <t>022101021</t>
  </si>
  <si>
    <t>Geodetické práce Geodetické práce po ukončení opravy</t>
  </si>
  <si>
    <t>980317933</t>
  </si>
  <si>
    <t>022111001</t>
  </si>
  <si>
    <t>Geodetické práce Kontrola PPK při směrové a výškové úpravě koleje zaměřením APK trať jednokolejná</t>
  </si>
  <si>
    <t>-417398297</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</si>
  <si>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</si>
  <si>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2,658*2</t>
  </si>
  <si>
    <t>022121001</t>
  </si>
  <si>
    <t>Geodetické práce Diagnostika technické infrastruktury Vytýčení trasy inženýrských sítí</t>
  </si>
  <si>
    <t>-1978320039</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</si>
  <si>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</si>
  <si>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</si>
  <si>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</si>
  <si>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-2065529673</t>
  </si>
  <si>
    <t>0,01*0,9 'Přepočtené koeficientem množství</t>
  </si>
  <si>
    <t>033131001</t>
  </si>
  <si>
    <t>Provozní vlivy Organizační zajištění prací při zřizování a udržování BK kolejí a výhybek</t>
  </si>
  <si>
    <t>-1868669349</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</si>
  <si>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</si>
  <si>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034111001</t>
  </si>
  <si>
    <t>Další náklady na pracovníky Zákonné příplatky ke mzdě za práci o sobotách, nedělích a státem uznaných svátcích</t>
  </si>
  <si>
    <t>Kč/hod</t>
  </si>
  <si>
    <t>-1524203699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</si>
</sst>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9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167"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167"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167"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167" fontId="8" fillId="0" borderId="0" xfId="0" applyNumberFormat="1" applyFont="1" applyAlignment="1">
      <alignment vertical="center"/>
    </xf>
    <xf numFmtId="0" fontId="7" fillId="0" borderId="0" xfId="0" applyFont="1" applyAlignment="1" applyProtection="1">
      <alignment horizontal="left"/>
    </xf>
    <xf numFmtId="167"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167"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167" fontId="35" fillId="2" borderId="22" xfId="0" applyNumberFormat="1" applyFont="1" applyFill="1" applyBorder="1" applyAlignment="1" applyProtection="1">
      <alignment vertical="center"/>
      <protection locked="0"/>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abSelected="1" workbookViewId="0">
      <selection activeCell="AN8" sqref="AN8"/>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5" t="s">
        <v>0</v>
      </c>
      <c r="AZ1" s="15" t="s">
        <v>1</v>
      </c>
      <c r="BA1" s="15" t="s">
        <v>2</v>
      </c>
      <c r="BB1" s="15" t="s">
        <v>3</v>
      </c>
      <c r="BT1" s="15" t="s">
        <v>4</v>
      </c>
      <c r="BU1" s="15" t="s">
        <v>4</v>
      </c>
      <c r="BV1" s="15" t="s">
        <v>5</v>
      </c>
    </row>
    <row r="2" spans="1:74" s="1" customFormat="1" ht="36.950000000000003" customHeight="1">
      <c r="AR2" s="242"/>
      <c r="AS2" s="242"/>
      <c r="AT2" s="242"/>
      <c r="AU2" s="242"/>
      <c r="AV2" s="242"/>
      <c r="AW2" s="242"/>
      <c r="AX2" s="242"/>
      <c r="AY2" s="242"/>
      <c r="AZ2" s="242"/>
      <c r="BA2" s="242"/>
      <c r="BB2" s="242"/>
      <c r="BC2" s="242"/>
      <c r="BD2" s="242"/>
      <c r="BE2" s="242"/>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6</v>
      </c>
    </row>
    <row r="5" spans="1:74" s="1" customFormat="1" ht="12" customHeight="1">
      <c r="B5" s="20"/>
      <c r="C5" s="21"/>
      <c r="D5" s="25" t="s">
        <v>12</v>
      </c>
      <c r="E5" s="21"/>
      <c r="F5" s="21"/>
      <c r="G5" s="21"/>
      <c r="H5" s="21"/>
      <c r="I5" s="21"/>
      <c r="J5" s="21"/>
      <c r="K5" s="274" t="s">
        <v>13</v>
      </c>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1"/>
      <c r="AQ5" s="21"/>
      <c r="AR5" s="19"/>
      <c r="BE5" s="271" t="s">
        <v>14</v>
      </c>
      <c r="BS5" s="16" t="s">
        <v>6</v>
      </c>
    </row>
    <row r="6" spans="1:74" s="1" customFormat="1" ht="36.950000000000003" customHeight="1">
      <c r="B6" s="20"/>
      <c r="C6" s="21"/>
      <c r="D6" s="27" t="s">
        <v>15</v>
      </c>
      <c r="E6" s="21"/>
      <c r="F6" s="21"/>
      <c r="G6" s="21"/>
      <c r="H6" s="21"/>
      <c r="I6" s="21"/>
      <c r="J6" s="21"/>
      <c r="K6" s="276" t="s">
        <v>16</v>
      </c>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c r="AP6" s="21"/>
      <c r="AQ6" s="21"/>
      <c r="AR6" s="19"/>
      <c r="BE6" s="272"/>
      <c r="BS6" s="16" t="s">
        <v>6</v>
      </c>
    </row>
    <row r="7" spans="1:74" s="1" customFormat="1" ht="12" customHeight="1">
      <c r="B7" s="20"/>
      <c r="C7" s="21"/>
      <c r="D7" s="28" t="s">
        <v>17</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18</v>
      </c>
      <c r="AL7" s="21"/>
      <c r="AM7" s="21"/>
      <c r="AN7" s="26" t="s">
        <v>1</v>
      </c>
      <c r="AO7" s="21"/>
      <c r="AP7" s="21"/>
      <c r="AQ7" s="21"/>
      <c r="AR7" s="19"/>
      <c r="BE7" s="272"/>
      <c r="BS7" s="16" t="s">
        <v>6</v>
      </c>
    </row>
    <row r="8" spans="1:74" s="1" customFormat="1" ht="12" customHeight="1">
      <c r="B8" s="20"/>
      <c r="C8" s="21"/>
      <c r="D8" s="28" t="s">
        <v>19</v>
      </c>
      <c r="E8" s="21"/>
      <c r="F8" s="21"/>
      <c r="G8" s="21"/>
      <c r="H8" s="21"/>
      <c r="I8" s="21"/>
      <c r="J8" s="21"/>
      <c r="K8" s="26" t="s">
        <v>20</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21</v>
      </c>
      <c r="AL8" s="21"/>
      <c r="AM8" s="21"/>
      <c r="AN8" s="29"/>
      <c r="AO8" s="21"/>
      <c r="AP8" s="21"/>
      <c r="AQ8" s="21"/>
      <c r="AR8" s="19"/>
      <c r="BE8" s="272"/>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72"/>
      <c r="BS9" s="16" t="s">
        <v>6</v>
      </c>
    </row>
    <row r="10" spans="1:74" s="1" customFormat="1" ht="12" customHeight="1">
      <c r="B10" s="20"/>
      <c r="C10" s="21"/>
      <c r="D10" s="28" t="s">
        <v>22</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23</v>
      </c>
      <c r="AL10" s="21"/>
      <c r="AM10" s="21"/>
      <c r="AN10" s="26" t="s">
        <v>1</v>
      </c>
      <c r="AO10" s="21"/>
      <c r="AP10" s="21"/>
      <c r="AQ10" s="21"/>
      <c r="AR10" s="19"/>
      <c r="BE10" s="272"/>
      <c r="BS10" s="16" t="s">
        <v>6</v>
      </c>
    </row>
    <row r="11" spans="1:74" s="1" customFormat="1" ht="18.399999999999999" customHeight="1">
      <c r="B11" s="20"/>
      <c r="C11" s="21"/>
      <c r="D11" s="21"/>
      <c r="E11" s="26" t="s">
        <v>24</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25</v>
      </c>
      <c r="AL11" s="21"/>
      <c r="AM11" s="21"/>
      <c r="AN11" s="26" t="s">
        <v>1</v>
      </c>
      <c r="AO11" s="21"/>
      <c r="AP11" s="21"/>
      <c r="AQ11" s="21"/>
      <c r="AR11" s="19"/>
      <c r="BE11" s="272"/>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72"/>
      <c r="BS12" s="16" t="s">
        <v>6</v>
      </c>
    </row>
    <row r="13" spans="1:74" s="1" customFormat="1" ht="12" customHeight="1">
      <c r="B13" s="20"/>
      <c r="C13" s="21"/>
      <c r="D13" s="28" t="s">
        <v>26</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23</v>
      </c>
      <c r="AL13" s="21"/>
      <c r="AM13" s="21"/>
      <c r="AN13" s="30" t="s">
        <v>27</v>
      </c>
      <c r="AO13" s="21"/>
      <c r="AP13" s="21"/>
      <c r="AQ13" s="21"/>
      <c r="AR13" s="19"/>
      <c r="BE13" s="272"/>
      <c r="BS13" s="16" t="s">
        <v>6</v>
      </c>
    </row>
    <row r="14" spans="1:74" ht="12.75">
      <c r="B14" s="20"/>
      <c r="C14" s="21"/>
      <c r="D14" s="21"/>
      <c r="E14" s="277" t="s">
        <v>27</v>
      </c>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8" t="s">
        <v>25</v>
      </c>
      <c r="AL14" s="21"/>
      <c r="AM14" s="21"/>
      <c r="AN14" s="30" t="s">
        <v>27</v>
      </c>
      <c r="AO14" s="21"/>
      <c r="AP14" s="21"/>
      <c r="AQ14" s="21"/>
      <c r="AR14" s="19"/>
      <c r="BE14" s="272"/>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72"/>
      <c r="BS15" s="16" t="s">
        <v>4</v>
      </c>
    </row>
    <row r="16" spans="1:74" s="1" customFormat="1" ht="12" customHeight="1">
      <c r="B16" s="20"/>
      <c r="C16" s="21"/>
      <c r="D16" s="28" t="s">
        <v>28</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23</v>
      </c>
      <c r="AL16" s="21"/>
      <c r="AM16" s="21"/>
      <c r="AN16" s="26" t="s">
        <v>1</v>
      </c>
      <c r="AO16" s="21"/>
      <c r="AP16" s="21"/>
      <c r="AQ16" s="21"/>
      <c r="AR16" s="19"/>
      <c r="BE16" s="272"/>
      <c r="BS16" s="16" t="s">
        <v>4</v>
      </c>
    </row>
    <row r="17" spans="1:71" s="1" customFormat="1" ht="18.399999999999999" customHeight="1">
      <c r="B17" s="20"/>
      <c r="C17" s="21"/>
      <c r="D17" s="21"/>
      <c r="E17" s="26" t="s">
        <v>20</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25</v>
      </c>
      <c r="AL17" s="21"/>
      <c r="AM17" s="21"/>
      <c r="AN17" s="26" t="s">
        <v>1</v>
      </c>
      <c r="AO17" s="21"/>
      <c r="AP17" s="21"/>
      <c r="AQ17" s="21"/>
      <c r="AR17" s="19"/>
      <c r="BE17" s="272"/>
      <c r="BS17" s="16" t="s">
        <v>29</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72"/>
      <c r="BS18" s="16" t="s">
        <v>30</v>
      </c>
    </row>
    <row r="19" spans="1:71" s="1" customFormat="1" ht="12" customHeight="1">
      <c r="B19" s="20"/>
      <c r="C19" s="21"/>
      <c r="D19" s="28" t="s">
        <v>31</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23</v>
      </c>
      <c r="AL19" s="21"/>
      <c r="AM19" s="21"/>
      <c r="AN19" s="26" t="s">
        <v>1</v>
      </c>
      <c r="AO19" s="21"/>
      <c r="AP19" s="21"/>
      <c r="AQ19" s="21"/>
      <c r="AR19" s="19"/>
      <c r="BE19" s="272"/>
      <c r="BS19" s="16" t="s">
        <v>30</v>
      </c>
    </row>
    <row r="20" spans="1:71" s="1" customFormat="1" ht="18.399999999999999" customHeight="1">
      <c r="B20" s="20"/>
      <c r="C20" s="21"/>
      <c r="D20" s="21"/>
      <c r="E20" s="26" t="s">
        <v>20</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25</v>
      </c>
      <c r="AL20" s="21"/>
      <c r="AM20" s="21"/>
      <c r="AN20" s="26" t="s">
        <v>1</v>
      </c>
      <c r="AO20" s="21"/>
      <c r="AP20" s="21"/>
      <c r="AQ20" s="21"/>
      <c r="AR20" s="19"/>
      <c r="BE20" s="272"/>
      <c r="BS20" s="16" t="s">
        <v>29</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72"/>
    </row>
    <row r="22" spans="1:71" s="1" customFormat="1" ht="12" customHeight="1">
      <c r="B22" s="20"/>
      <c r="C22" s="21"/>
      <c r="D22" s="28" t="s">
        <v>32</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72"/>
    </row>
    <row r="23" spans="1:71" s="1" customFormat="1" ht="16.5" customHeight="1">
      <c r="B23" s="20"/>
      <c r="C23" s="21"/>
      <c r="D23" s="21"/>
      <c r="E23" s="279" t="s">
        <v>1</v>
      </c>
      <c r="F23" s="279"/>
      <c r="G23" s="279"/>
      <c r="H23" s="279"/>
      <c r="I23" s="279"/>
      <c r="J23" s="279"/>
      <c r="K23" s="279"/>
      <c r="L23" s="279"/>
      <c r="M23" s="279"/>
      <c r="N23" s="279"/>
      <c r="O23" s="279"/>
      <c r="P23" s="279"/>
      <c r="Q23" s="279"/>
      <c r="R23" s="279"/>
      <c r="S23" s="279"/>
      <c r="T23" s="279"/>
      <c r="U23" s="279"/>
      <c r="V23" s="279"/>
      <c r="W23" s="279"/>
      <c r="X23" s="279"/>
      <c r="Y23" s="279"/>
      <c r="Z23" s="279"/>
      <c r="AA23" s="279"/>
      <c r="AB23" s="279"/>
      <c r="AC23" s="279"/>
      <c r="AD23" s="279"/>
      <c r="AE23" s="279"/>
      <c r="AF23" s="279"/>
      <c r="AG23" s="279"/>
      <c r="AH23" s="279"/>
      <c r="AI23" s="279"/>
      <c r="AJ23" s="279"/>
      <c r="AK23" s="279"/>
      <c r="AL23" s="279"/>
      <c r="AM23" s="279"/>
      <c r="AN23" s="279"/>
      <c r="AO23" s="21"/>
      <c r="AP23" s="21"/>
      <c r="AQ23" s="21"/>
      <c r="AR23" s="19"/>
      <c r="BE23" s="272"/>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72"/>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72"/>
    </row>
    <row r="26" spans="1:71" s="2" customFormat="1" ht="25.9" customHeight="1">
      <c r="A26" s="33"/>
      <c r="B26" s="34"/>
      <c r="C26" s="35"/>
      <c r="D26" s="36" t="s">
        <v>33</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80">
        <f>ROUND(AG94,2)</f>
        <v>0</v>
      </c>
      <c r="AL26" s="281"/>
      <c r="AM26" s="281"/>
      <c r="AN26" s="281"/>
      <c r="AO26" s="281"/>
      <c r="AP26" s="35"/>
      <c r="AQ26" s="35"/>
      <c r="AR26" s="38"/>
      <c r="BE26" s="272"/>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72"/>
    </row>
    <row r="28" spans="1:71" s="2" customFormat="1" ht="12.75">
      <c r="A28" s="33"/>
      <c r="B28" s="34"/>
      <c r="C28" s="35"/>
      <c r="D28" s="35"/>
      <c r="E28" s="35"/>
      <c r="F28" s="35"/>
      <c r="G28" s="35"/>
      <c r="H28" s="35"/>
      <c r="I28" s="35"/>
      <c r="J28" s="35"/>
      <c r="K28" s="35"/>
      <c r="L28" s="282" t="s">
        <v>34</v>
      </c>
      <c r="M28" s="282"/>
      <c r="N28" s="282"/>
      <c r="O28" s="282"/>
      <c r="P28" s="282"/>
      <c r="Q28" s="35"/>
      <c r="R28" s="35"/>
      <c r="S28" s="35"/>
      <c r="T28" s="35"/>
      <c r="U28" s="35"/>
      <c r="V28" s="35"/>
      <c r="W28" s="282" t="s">
        <v>35</v>
      </c>
      <c r="X28" s="282"/>
      <c r="Y28" s="282"/>
      <c r="Z28" s="282"/>
      <c r="AA28" s="282"/>
      <c r="AB28" s="282"/>
      <c r="AC28" s="282"/>
      <c r="AD28" s="282"/>
      <c r="AE28" s="282"/>
      <c r="AF28" s="35"/>
      <c r="AG28" s="35"/>
      <c r="AH28" s="35"/>
      <c r="AI28" s="35"/>
      <c r="AJ28" s="35"/>
      <c r="AK28" s="282" t="s">
        <v>36</v>
      </c>
      <c r="AL28" s="282"/>
      <c r="AM28" s="282"/>
      <c r="AN28" s="282"/>
      <c r="AO28" s="282"/>
      <c r="AP28" s="35"/>
      <c r="AQ28" s="35"/>
      <c r="AR28" s="38"/>
      <c r="BE28" s="272"/>
    </row>
    <row r="29" spans="1:71" s="3" customFormat="1" ht="14.45" customHeight="1">
      <c r="B29" s="39"/>
      <c r="C29" s="40"/>
      <c r="D29" s="28" t="s">
        <v>37</v>
      </c>
      <c r="E29" s="40"/>
      <c r="F29" s="28" t="s">
        <v>38</v>
      </c>
      <c r="G29" s="40"/>
      <c r="H29" s="40"/>
      <c r="I29" s="40"/>
      <c r="J29" s="40"/>
      <c r="K29" s="40"/>
      <c r="L29" s="266">
        <v>0.21</v>
      </c>
      <c r="M29" s="265"/>
      <c r="N29" s="265"/>
      <c r="O29" s="265"/>
      <c r="P29" s="265"/>
      <c r="Q29" s="40"/>
      <c r="R29" s="40"/>
      <c r="S29" s="40"/>
      <c r="T29" s="40"/>
      <c r="U29" s="40"/>
      <c r="V29" s="40"/>
      <c r="W29" s="264">
        <f>ROUND(AZ94, 2)</f>
        <v>0</v>
      </c>
      <c r="X29" s="265"/>
      <c r="Y29" s="265"/>
      <c r="Z29" s="265"/>
      <c r="AA29" s="265"/>
      <c r="AB29" s="265"/>
      <c r="AC29" s="265"/>
      <c r="AD29" s="265"/>
      <c r="AE29" s="265"/>
      <c r="AF29" s="40"/>
      <c r="AG29" s="40"/>
      <c r="AH29" s="40"/>
      <c r="AI29" s="40"/>
      <c r="AJ29" s="40"/>
      <c r="AK29" s="264">
        <f>ROUND(AV94, 2)</f>
        <v>0</v>
      </c>
      <c r="AL29" s="265"/>
      <c r="AM29" s="265"/>
      <c r="AN29" s="265"/>
      <c r="AO29" s="265"/>
      <c r="AP29" s="40"/>
      <c r="AQ29" s="40"/>
      <c r="AR29" s="41"/>
      <c r="BE29" s="273"/>
    </row>
    <row r="30" spans="1:71" s="3" customFormat="1" ht="14.45" customHeight="1">
      <c r="B30" s="39"/>
      <c r="C30" s="40"/>
      <c r="D30" s="40"/>
      <c r="E30" s="40"/>
      <c r="F30" s="28" t="s">
        <v>39</v>
      </c>
      <c r="G30" s="40"/>
      <c r="H30" s="40"/>
      <c r="I30" s="40"/>
      <c r="J30" s="40"/>
      <c r="K30" s="40"/>
      <c r="L30" s="266">
        <v>0.15</v>
      </c>
      <c r="M30" s="265"/>
      <c r="N30" s="265"/>
      <c r="O30" s="265"/>
      <c r="P30" s="265"/>
      <c r="Q30" s="40"/>
      <c r="R30" s="40"/>
      <c r="S30" s="40"/>
      <c r="T30" s="40"/>
      <c r="U30" s="40"/>
      <c r="V30" s="40"/>
      <c r="W30" s="264">
        <f>ROUND(BA94, 2)</f>
        <v>0</v>
      </c>
      <c r="X30" s="265"/>
      <c r="Y30" s="265"/>
      <c r="Z30" s="265"/>
      <c r="AA30" s="265"/>
      <c r="AB30" s="265"/>
      <c r="AC30" s="265"/>
      <c r="AD30" s="265"/>
      <c r="AE30" s="265"/>
      <c r="AF30" s="40"/>
      <c r="AG30" s="40"/>
      <c r="AH30" s="40"/>
      <c r="AI30" s="40"/>
      <c r="AJ30" s="40"/>
      <c r="AK30" s="264">
        <f>ROUND(AW94, 2)</f>
        <v>0</v>
      </c>
      <c r="AL30" s="265"/>
      <c r="AM30" s="265"/>
      <c r="AN30" s="265"/>
      <c r="AO30" s="265"/>
      <c r="AP30" s="40"/>
      <c r="AQ30" s="40"/>
      <c r="AR30" s="41"/>
      <c r="BE30" s="273"/>
    </row>
    <row r="31" spans="1:71" s="3" customFormat="1" ht="14.45" hidden="1" customHeight="1">
      <c r="B31" s="39"/>
      <c r="C31" s="40"/>
      <c r="D31" s="40"/>
      <c r="E31" s="40"/>
      <c r="F31" s="28" t="s">
        <v>40</v>
      </c>
      <c r="G31" s="40"/>
      <c r="H31" s="40"/>
      <c r="I31" s="40"/>
      <c r="J31" s="40"/>
      <c r="K31" s="40"/>
      <c r="L31" s="266">
        <v>0.21</v>
      </c>
      <c r="M31" s="265"/>
      <c r="N31" s="265"/>
      <c r="O31" s="265"/>
      <c r="P31" s="265"/>
      <c r="Q31" s="40"/>
      <c r="R31" s="40"/>
      <c r="S31" s="40"/>
      <c r="T31" s="40"/>
      <c r="U31" s="40"/>
      <c r="V31" s="40"/>
      <c r="W31" s="264">
        <f>ROUND(BB94, 2)</f>
        <v>0</v>
      </c>
      <c r="X31" s="265"/>
      <c r="Y31" s="265"/>
      <c r="Z31" s="265"/>
      <c r="AA31" s="265"/>
      <c r="AB31" s="265"/>
      <c r="AC31" s="265"/>
      <c r="AD31" s="265"/>
      <c r="AE31" s="265"/>
      <c r="AF31" s="40"/>
      <c r="AG31" s="40"/>
      <c r="AH31" s="40"/>
      <c r="AI31" s="40"/>
      <c r="AJ31" s="40"/>
      <c r="AK31" s="264">
        <v>0</v>
      </c>
      <c r="AL31" s="265"/>
      <c r="AM31" s="265"/>
      <c r="AN31" s="265"/>
      <c r="AO31" s="265"/>
      <c r="AP31" s="40"/>
      <c r="AQ31" s="40"/>
      <c r="AR31" s="41"/>
      <c r="BE31" s="273"/>
    </row>
    <row r="32" spans="1:71" s="3" customFormat="1" ht="14.45" hidden="1" customHeight="1">
      <c r="B32" s="39"/>
      <c r="C32" s="40"/>
      <c r="D32" s="40"/>
      <c r="E32" s="40"/>
      <c r="F32" s="28" t="s">
        <v>41</v>
      </c>
      <c r="G32" s="40"/>
      <c r="H32" s="40"/>
      <c r="I32" s="40"/>
      <c r="J32" s="40"/>
      <c r="K32" s="40"/>
      <c r="L32" s="266">
        <v>0.15</v>
      </c>
      <c r="M32" s="265"/>
      <c r="N32" s="265"/>
      <c r="O32" s="265"/>
      <c r="P32" s="265"/>
      <c r="Q32" s="40"/>
      <c r="R32" s="40"/>
      <c r="S32" s="40"/>
      <c r="T32" s="40"/>
      <c r="U32" s="40"/>
      <c r="V32" s="40"/>
      <c r="W32" s="264">
        <f>ROUND(BC94, 2)</f>
        <v>0</v>
      </c>
      <c r="X32" s="265"/>
      <c r="Y32" s="265"/>
      <c r="Z32" s="265"/>
      <c r="AA32" s="265"/>
      <c r="AB32" s="265"/>
      <c r="AC32" s="265"/>
      <c r="AD32" s="265"/>
      <c r="AE32" s="265"/>
      <c r="AF32" s="40"/>
      <c r="AG32" s="40"/>
      <c r="AH32" s="40"/>
      <c r="AI32" s="40"/>
      <c r="AJ32" s="40"/>
      <c r="AK32" s="264">
        <v>0</v>
      </c>
      <c r="AL32" s="265"/>
      <c r="AM32" s="265"/>
      <c r="AN32" s="265"/>
      <c r="AO32" s="265"/>
      <c r="AP32" s="40"/>
      <c r="AQ32" s="40"/>
      <c r="AR32" s="41"/>
      <c r="BE32" s="273"/>
    </row>
    <row r="33" spans="1:57" s="3" customFormat="1" ht="14.45" hidden="1" customHeight="1">
      <c r="B33" s="39"/>
      <c r="C33" s="40"/>
      <c r="D33" s="40"/>
      <c r="E33" s="40"/>
      <c r="F33" s="28" t="s">
        <v>42</v>
      </c>
      <c r="G33" s="40"/>
      <c r="H33" s="40"/>
      <c r="I33" s="40"/>
      <c r="J33" s="40"/>
      <c r="K33" s="40"/>
      <c r="L33" s="266">
        <v>0</v>
      </c>
      <c r="M33" s="265"/>
      <c r="N33" s="265"/>
      <c r="O33" s="265"/>
      <c r="P33" s="265"/>
      <c r="Q33" s="40"/>
      <c r="R33" s="40"/>
      <c r="S33" s="40"/>
      <c r="T33" s="40"/>
      <c r="U33" s="40"/>
      <c r="V33" s="40"/>
      <c r="W33" s="264">
        <f>ROUND(BD94, 2)</f>
        <v>0</v>
      </c>
      <c r="X33" s="265"/>
      <c r="Y33" s="265"/>
      <c r="Z33" s="265"/>
      <c r="AA33" s="265"/>
      <c r="AB33" s="265"/>
      <c r="AC33" s="265"/>
      <c r="AD33" s="265"/>
      <c r="AE33" s="265"/>
      <c r="AF33" s="40"/>
      <c r="AG33" s="40"/>
      <c r="AH33" s="40"/>
      <c r="AI33" s="40"/>
      <c r="AJ33" s="40"/>
      <c r="AK33" s="264">
        <v>0</v>
      </c>
      <c r="AL33" s="265"/>
      <c r="AM33" s="265"/>
      <c r="AN33" s="265"/>
      <c r="AO33" s="265"/>
      <c r="AP33" s="40"/>
      <c r="AQ33" s="40"/>
      <c r="AR33" s="41"/>
      <c r="BE33" s="273"/>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72"/>
    </row>
    <row r="35" spans="1:57" s="2" customFormat="1" ht="25.9" customHeight="1">
      <c r="A35" s="33"/>
      <c r="B35" s="34"/>
      <c r="C35" s="42"/>
      <c r="D35" s="43" t="s">
        <v>43</v>
      </c>
      <c r="E35" s="44"/>
      <c r="F35" s="44"/>
      <c r="G35" s="44"/>
      <c r="H35" s="44"/>
      <c r="I35" s="44"/>
      <c r="J35" s="44"/>
      <c r="K35" s="44"/>
      <c r="L35" s="44"/>
      <c r="M35" s="44"/>
      <c r="N35" s="44"/>
      <c r="O35" s="44"/>
      <c r="P35" s="44"/>
      <c r="Q35" s="44"/>
      <c r="R35" s="44"/>
      <c r="S35" s="44"/>
      <c r="T35" s="45" t="s">
        <v>44</v>
      </c>
      <c r="U35" s="44"/>
      <c r="V35" s="44"/>
      <c r="W35" s="44"/>
      <c r="X35" s="267" t="s">
        <v>45</v>
      </c>
      <c r="Y35" s="268"/>
      <c r="Z35" s="268"/>
      <c r="AA35" s="268"/>
      <c r="AB35" s="268"/>
      <c r="AC35" s="44"/>
      <c r="AD35" s="44"/>
      <c r="AE35" s="44"/>
      <c r="AF35" s="44"/>
      <c r="AG35" s="44"/>
      <c r="AH35" s="44"/>
      <c r="AI35" s="44"/>
      <c r="AJ35" s="44"/>
      <c r="AK35" s="269">
        <f>SUM(AK26:AK33)</f>
        <v>0</v>
      </c>
      <c r="AL35" s="268"/>
      <c r="AM35" s="268"/>
      <c r="AN35" s="268"/>
      <c r="AO35" s="270"/>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46</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47</v>
      </c>
      <c r="AI49" s="49"/>
      <c r="AJ49" s="49"/>
      <c r="AK49" s="49"/>
      <c r="AL49" s="49"/>
      <c r="AM49" s="49"/>
      <c r="AN49" s="49"/>
      <c r="AO49" s="49"/>
      <c r="AP49" s="47"/>
      <c r="AQ49" s="47"/>
      <c r="AR49" s="50"/>
    </row>
    <row r="50" spans="1:57">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48</v>
      </c>
      <c r="E60" s="37"/>
      <c r="F60" s="37"/>
      <c r="G60" s="37"/>
      <c r="H60" s="37"/>
      <c r="I60" s="37"/>
      <c r="J60" s="37"/>
      <c r="K60" s="37"/>
      <c r="L60" s="37"/>
      <c r="M60" s="37"/>
      <c r="N60" s="37"/>
      <c r="O60" s="37"/>
      <c r="P60" s="37"/>
      <c r="Q60" s="37"/>
      <c r="R60" s="37"/>
      <c r="S60" s="37"/>
      <c r="T60" s="37"/>
      <c r="U60" s="37"/>
      <c r="V60" s="51" t="s">
        <v>49</v>
      </c>
      <c r="W60" s="37"/>
      <c r="X60" s="37"/>
      <c r="Y60" s="37"/>
      <c r="Z60" s="37"/>
      <c r="AA60" s="37"/>
      <c r="AB60" s="37"/>
      <c r="AC60" s="37"/>
      <c r="AD60" s="37"/>
      <c r="AE60" s="37"/>
      <c r="AF60" s="37"/>
      <c r="AG60" s="37"/>
      <c r="AH60" s="51" t="s">
        <v>48</v>
      </c>
      <c r="AI60" s="37"/>
      <c r="AJ60" s="37"/>
      <c r="AK60" s="37"/>
      <c r="AL60" s="37"/>
      <c r="AM60" s="51" t="s">
        <v>49</v>
      </c>
      <c r="AN60" s="37"/>
      <c r="AO60" s="37"/>
      <c r="AP60" s="35"/>
      <c r="AQ60" s="35"/>
      <c r="AR60" s="38"/>
      <c r="BE60" s="33"/>
    </row>
    <row r="61" spans="1:57">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50</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51</v>
      </c>
      <c r="AI64" s="52"/>
      <c r="AJ64" s="52"/>
      <c r="AK64" s="52"/>
      <c r="AL64" s="52"/>
      <c r="AM64" s="52"/>
      <c r="AN64" s="52"/>
      <c r="AO64" s="52"/>
      <c r="AP64" s="35"/>
      <c r="AQ64" s="35"/>
      <c r="AR64" s="38"/>
      <c r="BE64" s="33"/>
    </row>
    <row r="65" spans="1:57">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48</v>
      </c>
      <c r="E75" s="37"/>
      <c r="F75" s="37"/>
      <c r="G75" s="37"/>
      <c r="H75" s="37"/>
      <c r="I75" s="37"/>
      <c r="J75" s="37"/>
      <c r="K75" s="37"/>
      <c r="L75" s="37"/>
      <c r="M75" s="37"/>
      <c r="N75" s="37"/>
      <c r="O75" s="37"/>
      <c r="P75" s="37"/>
      <c r="Q75" s="37"/>
      <c r="R75" s="37"/>
      <c r="S75" s="37"/>
      <c r="T75" s="37"/>
      <c r="U75" s="37"/>
      <c r="V75" s="51" t="s">
        <v>49</v>
      </c>
      <c r="W75" s="37"/>
      <c r="X75" s="37"/>
      <c r="Y75" s="37"/>
      <c r="Z75" s="37"/>
      <c r="AA75" s="37"/>
      <c r="AB75" s="37"/>
      <c r="AC75" s="37"/>
      <c r="AD75" s="37"/>
      <c r="AE75" s="37"/>
      <c r="AF75" s="37"/>
      <c r="AG75" s="37"/>
      <c r="AH75" s="51" t="s">
        <v>48</v>
      </c>
      <c r="AI75" s="37"/>
      <c r="AJ75" s="37"/>
      <c r="AK75" s="37"/>
      <c r="AL75" s="37"/>
      <c r="AM75" s="51" t="s">
        <v>49</v>
      </c>
      <c r="AN75" s="37"/>
      <c r="AO75" s="37"/>
      <c r="AP75" s="35"/>
      <c r="AQ75" s="35"/>
      <c r="AR75" s="38"/>
      <c r="BE75" s="33"/>
    </row>
    <row r="76" spans="1:57" s="2" customFormat="1">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52</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12</v>
      </c>
      <c r="D84" s="58"/>
      <c r="E84" s="58"/>
      <c r="F84" s="58"/>
      <c r="G84" s="58"/>
      <c r="H84" s="58"/>
      <c r="I84" s="58"/>
      <c r="J84" s="58"/>
      <c r="K84" s="58"/>
      <c r="L84" s="58" t="str">
        <f>K5</f>
        <v>202206</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15</v>
      </c>
      <c r="D85" s="62"/>
      <c r="E85" s="62"/>
      <c r="F85" s="62"/>
      <c r="G85" s="62"/>
      <c r="H85" s="62"/>
      <c r="I85" s="62"/>
      <c r="J85" s="62"/>
      <c r="K85" s="62"/>
      <c r="L85" s="253" t="str">
        <f>K6</f>
        <v>Oprava trati v úseku Pivín – Bedihošť – 1. etapa</v>
      </c>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4"/>
      <c r="AL85" s="254"/>
      <c r="AM85" s="254"/>
      <c r="AN85" s="254"/>
      <c r="AO85" s="254"/>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19</v>
      </c>
      <c r="D87" s="35"/>
      <c r="E87" s="35"/>
      <c r="F87" s="35"/>
      <c r="G87" s="35"/>
      <c r="H87" s="35"/>
      <c r="I87" s="35"/>
      <c r="J87" s="35"/>
      <c r="K87" s="35"/>
      <c r="L87" s="64" t="str">
        <f>IF(K8="","",K8)</f>
        <v xml:space="preserve"> </v>
      </c>
      <c r="M87" s="35"/>
      <c r="N87" s="35"/>
      <c r="O87" s="35"/>
      <c r="P87" s="35"/>
      <c r="Q87" s="35"/>
      <c r="R87" s="35"/>
      <c r="S87" s="35"/>
      <c r="T87" s="35"/>
      <c r="U87" s="35"/>
      <c r="V87" s="35"/>
      <c r="W87" s="35"/>
      <c r="X87" s="35"/>
      <c r="Y87" s="35"/>
      <c r="Z87" s="35"/>
      <c r="AA87" s="35"/>
      <c r="AB87" s="35"/>
      <c r="AC87" s="35"/>
      <c r="AD87" s="35"/>
      <c r="AE87" s="35"/>
      <c r="AF87" s="35"/>
      <c r="AG87" s="35"/>
      <c r="AH87" s="35"/>
      <c r="AI87" s="28" t="s">
        <v>21</v>
      </c>
      <c r="AJ87" s="35"/>
      <c r="AK87" s="35"/>
      <c r="AL87" s="35"/>
      <c r="AM87" s="255" t="str">
        <f>IF(AN8= "","",AN8)</f>
        <v/>
      </c>
      <c r="AN87" s="255"/>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22</v>
      </c>
      <c r="D89" s="35"/>
      <c r="E89" s="35"/>
      <c r="F89" s="35"/>
      <c r="G89" s="35"/>
      <c r="H89" s="35"/>
      <c r="I89" s="35"/>
      <c r="J89" s="35"/>
      <c r="K89" s="35"/>
      <c r="L89" s="58" t="str">
        <f>IF(E11= "","",E11)</f>
        <v>Správa železnic, státní organizace</v>
      </c>
      <c r="M89" s="35"/>
      <c r="N89" s="35"/>
      <c r="O89" s="35"/>
      <c r="P89" s="35"/>
      <c r="Q89" s="35"/>
      <c r="R89" s="35"/>
      <c r="S89" s="35"/>
      <c r="T89" s="35"/>
      <c r="U89" s="35"/>
      <c r="V89" s="35"/>
      <c r="W89" s="35"/>
      <c r="X89" s="35"/>
      <c r="Y89" s="35"/>
      <c r="Z89" s="35"/>
      <c r="AA89" s="35"/>
      <c r="AB89" s="35"/>
      <c r="AC89" s="35"/>
      <c r="AD89" s="35"/>
      <c r="AE89" s="35"/>
      <c r="AF89" s="35"/>
      <c r="AG89" s="35"/>
      <c r="AH89" s="35"/>
      <c r="AI89" s="28" t="s">
        <v>28</v>
      </c>
      <c r="AJ89" s="35"/>
      <c r="AK89" s="35"/>
      <c r="AL89" s="35"/>
      <c r="AM89" s="256" t="str">
        <f>IF(E17="","",E17)</f>
        <v xml:space="preserve"> </v>
      </c>
      <c r="AN89" s="257"/>
      <c r="AO89" s="257"/>
      <c r="AP89" s="257"/>
      <c r="AQ89" s="35"/>
      <c r="AR89" s="38"/>
      <c r="AS89" s="258" t="s">
        <v>53</v>
      </c>
      <c r="AT89" s="259"/>
      <c r="AU89" s="66"/>
      <c r="AV89" s="66"/>
      <c r="AW89" s="66"/>
      <c r="AX89" s="66"/>
      <c r="AY89" s="66"/>
      <c r="AZ89" s="66"/>
      <c r="BA89" s="66"/>
      <c r="BB89" s="66"/>
      <c r="BC89" s="66"/>
      <c r="BD89" s="67"/>
      <c r="BE89" s="33"/>
    </row>
    <row r="90" spans="1:91" s="2" customFormat="1" ht="15.2" customHeight="1">
      <c r="A90" s="33"/>
      <c r="B90" s="34"/>
      <c r="C90" s="28" t="s">
        <v>26</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31</v>
      </c>
      <c r="AJ90" s="35"/>
      <c r="AK90" s="35"/>
      <c r="AL90" s="35"/>
      <c r="AM90" s="256" t="str">
        <f>IF(E20="","",E20)</f>
        <v xml:space="preserve"> </v>
      </c>
      <c r="AN90" s="257"/>
      <c r="AO90" s="257"/>
      <c r="AP90" s="257"/>
      <c r="AQ90" s="35"/>
      <c r="AR90" s="38"/>
      <c r="AS90" s="260"/>
      <c r="AT90" s="261"/>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62"/>
      <c r="AT91" s="263"/>
      <c r="AU91" s="70"/>
      <c r="AV91" s="70"/>
      <c r="AW91" s="70"/>
      <c r="AX91" s="70"/>
      <c r="AY91" s="70"/>
      <c r="AZ91" s="70"/>
      <c r="BA91" s="70"/>
      <c r="BB91" s="70"/>
      <c r="BC91" s="70"/>
      <c r="BD91" s="71"/>
      <c r="BE91" s="33"/>
    </row>
    <row r="92" spans="1:91" s="2" customFormat="1" ht="29.25" customHeight="1">
      <c r="A92" s="33"/>
      <c r="B92" s="34"/>
      <c r="C92" s="248" t="s">
        <v>54</v>
      </c>
      <c r="D92" s="249"/>
      <c r="E92" s="249"/>
      <c r="F92" s="249"/>
      <c r="G92" s="249"/>
      <c r="H92" s="72"/>
      <c r="I92" s="250" t="s">
        <v>55</v>
      </c>
      <c r="J92" s="249"/>
      <c r="K92" s="249"/>
      <c r="L92" s="249"/>
      <c r="M92" s="249"/>
      <c r="N92" s="249"/>
      <c r="O92" s="249"/>
      <c r="P92" s="249"/>
      <c r="Q92" s="249"/>
      <c r="R92" s="249"/>
      <c r="S92" s="249"/>
      <c r="T92" s="249"/>
      <c r="U92" s="249"/>
      <c r="V92" s="249"/>
      <c r="W92" s="249"/>
      <c r="X92" s="249"/>
      <c r="Y92" s="249"/>
      <c r="Z92" s="249"/>
      <c r="AA92" s="249"/>
      <c r="AB92" s="249"/>
      <c r="AC92" s="249"/>
      <c r="AD92" s="249"/>
      <c r="AE92" s="249"/>
      <c r="AF92" s="249"/>
      <c r="AG92" s="251" t="s">
        <v>56</v>
      </c>
      <c r="AH92" s="249"/>
      <c r="AI92" s="249"/>
      <c r="AJ92" s="249"/>
      <c r="AK92" s="249"/>
      <c r="AL92" s="249"/>
      <c r="AM92" s="249"/>
      <c r="AN92" s="250" t="s">
        <v>57</v>
      </c>
      <c r="AO92" s="249"/>
      <c r="AP92" s="252"/>
      <c r="AQ92" s="73" t="s">
        <v>58</v>
      </c>
      <c r="AR92" s="38"/>
      <c r="AS92" s="74" t="s">
        <v>59</v>
      </c>
      <c r="AT92" s="75" t="s">
        <v>60</v>
      </c>
      <c r="AU92" s="75" t="s">
        <v>61</v>
      </c>
      <c r="AV92" s="75" t="s">
        <v>62</v>
      </c>
      <c r="AW92" s="75" t="s">
        <v>63</v>
      </c>
      <c r="AX92" s="75" t="s">
        <v>64</v>
      </c>
      <c r="AY92" s="75" t="s">
        <v>65</v>
      </c>
      <c r="AZ92" s="75" t="s">
        <v>66</v>
      </c>
      <c r="BA92" s="75" t="s">
        <v>67</v>
      </c>
      <c r="BB92" s="75" t="s">
        <v>68</v>
      </c>
      <c r="BC92" s="75" t="s">
        <v>69</v>
      </c>
      <c r="BD92" s="76" t="s">
        <v>70</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71</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46">
        <f>ROUND(SUM(AG95:AG96),2)</f>
        <v>0</v>
      </c>
      <c r="AH94" s="246"/>
      <c r="AI94" s="246"/>
      <c r="AJ94" s="246"/>
      <c r="AK94" s="246"/>
      <c r="AL94" s="246"/>
      <c r="AM94" s="246"/>
      <c r="AN94" s="247">
        <f>SUM(AG94,AT94)</f>
        <v>0</v>
      </c>
      <c r="AO94" s="247"/>
      <c r="AP94" s="247"/>
      <c r="AQ94" s="84" t="s">
        <v>1</v>
      </c>
      <c r="AR94" s="85"/>
      <c r="AS94" s="86">
        <f>ROUND(SUM(AS95:AS96),2)</f>
        <v>0</v>
      </c>
      <c r="AT94" s="87">
        <f>ROUND(SUM(AV94:AW94),2)</f>
        <v>0</v>
      </c>
      <c r="AU94" s="88">
        <f>ROUND(SUM(AU95:AU96),5)</f>
        <v>0</v>
      </c>
      <c r="AV94" s="87">
        <f>ROUND(AZ94*L29,2)</f>
        <v>0</v>
      </c>
      <c r="AW94" s="87">
        <f>ROUND(BA94*L30,2)</f>
        <v>0</v>
      </c>
      <c r="AX94" s="87">
        <f>ROUND(BB94*L29,2)</f>
        <v>0</v>
      </c>
      <c r="AY94" s="87">
        <f>ROUND(BC94*L30,2)</f>
        <v>0</v>
      </c>
      <c r="AZ94" s="87">
        <f>ROUND(SUM(AZ95:AZ96),2)</f>
        <v>0</v>
      </c>
      <c r="BA94" s="87">
        <f>ROUND(SUM(BA95:BA96),2)</f>
        <v>0</v>
      </c>
      <c r="BB94" s="87">
        <f>ROUND(SUM(BB95:BB96),2)</f>
        <v>0</v>
      </c>
      <c r="BC94" s="87">
        <f>ROUND(SUM(BC95:BC96),2)</f>
        <v>0</v>
      </c>
      <c r="BD94" s="89">
        <f>ROUND(SUM(BD95:BD96),2)</f>
        <v>0</v>
      </c>
      <c r="BS94" s="90" t="s">
        <v>72</v>
      </c>
      <c r="BT94" s="90" t="s">
        <v>73</v>
      </c>
      <c r="BU94" s="91" t="s">
        <v>74</v>
      </c>
      <c r="BV94" s="90" t="s">
        <v>75</v>
      </c>
      <c r="BW94" s="90" t="s">
        <v>5</v>
      </c>
      <c r="BX94" s="90" t="s">
        <v>76</v>
      </c>
      <c r="CL94" s="90" t="s">
        <v>1</v>
      </c>
    </row>
    <row r="95" spans="1:91" s="7" customFormat="1" ht="16.5" customHeight="1">
      <c r="A95" s="92" t="s">
        <v>77</v>
      </c>
      <c r="B95" s="93"/>
      <c r="C95" s="94"/>
      <c r="D95" s="245" t="s">
        <v>78</v>
      </c>
      <c r="E95" s="245"/>
      <c r="F95" s="245"/>
      <c r="G95" s="245"/>
      <c r="H95" s="245"/>
      <c r="I95" s="95"/>
      <c r="J95" s="245" t="s">
        <v>79</v>
      </c>
      <c r="K95" s="245"/>
      <c r="L95" s="245"/>
      <c r="M95" s="245"/>
      <c r="N95" s="245"/>
      <c r="O95" s="245"/>
      <c r="P95" s="245"/>
      <c r="Q95" s="245"/>
      <c r="R95" s="245"/>
      <c r="S95" s="245"/>
      <c r="T95" s="245"/>
      <c r="U95" s="245"/>
      <c r="V95" s="245"/>
      <c r="W95" s="245"/>
      <c r="X95" s="245"/>
      <c r="Y95" s="245"/>
      <c r="Z95" s="245"/>
      <c r="AA95" s="245"/>
      <c r="AB95" s="245"/>
      <c r="AC95" s="245"/>
      <c r="AD95" s="245"/>
      <c r="AE95" s="245"/>
      <c r="AF95" s="245"/>
      <c r="AG95" s="243">
        <f>'SO 01 - Práce ST'!J30</f>
        <v>0</v>
      </c>
      <c r="AH95" s="244"/>
      <c r="AI95" s="244"/>
      <c r="AJ95" s="244"/>
      <c r="AK95" s="244"/>
      <c r="AL95" s="244"/>
      <c r="AM95" s="244"/>
      <c r="AN95" s="243">
        <f>SUM(AG95,AT95)</f>
        <v>0</v>
      </c>
      <c r="AO95" s="244"/>
      <c r="AP95" s="244"/>
      <c r="AQ95" s="96" t="s">
        <v>80</v>
      </c>
      <c r="AR95" s="97"/>
      <c r="AS95" s="98">
        <v>0</v>
      </c>
      <c r="AT95" s="99">
        <f>ROUND(SUM(AV95:AW95),2)</f>
        <v>0</v>
      </c>
      <c r="AU95" s="100">
        <f>'SO 01 - Práce ST'!P119</f>
        <v>0</v>
      </c>
      <c r="AV95" s="99">
        <f>'SO 01 - Práce ST'!J33</f>
        <v>0</v>
      </c>
      <c r="AW95" s="99">
        <f>'SO 01 - Práce ST'!J34</f>
        <v>0</v>
      </c>
      <c r="AX95" s="99">
        <f>'SO 01 - Práce ST'!J35</f>
        <v>0</v>
      </c>
      <c r="AY95" s="99">
        <f>'SO 01 - Práce ST'!J36</f>
        <v>0</v>
      </c>
      <c r="AZ95" s="99">
        <f>'SO 01 - Práce ST'!F33</f>
        <v>0</v>
      </c>
      <c r="BA95" s="99">
        <f>'SO 01 - Práce ST'!F34</f>
        <v>0</v>
      </c>
      <c r="BB95" s="99">
        <f>'SO 01 - Práce ST'!F35</f>
        <v>0</v>
      </c>
      <c r="BC95" s="99">
        <f>'SO 01 - Práce ST'!F36</f>
        <v>0</v>
      </c>
      <c r="BD95" s="101">
        <f>'SO 01 - Práce ST'!F37</f>
        <v>0</v>
      </c>
      <c r="BT95" s="102" t="s">
        <v>81</v>
      </c>
      <c r="BV95" s="102" t="s">
        <v>75</v>
      </c>
      <c r="BW95" s="102" t="s">
        <v>82</v>
      </c>
      <c r="BX95" s="102" t="s">
        <v>5</v>
      </c>
      <c r="CL95" s="102" t="s">
        <v>1</v>
      </c>
      <c r="CM95" s="102" t="s">
        <v>83</v>
      </c>
    </row>
    <row r="96" spans="1:91" s="7" customFormat="1" ht="16.5" customHeight="1">
      <c r="A96" s="92" t="s">
        <v>77</v>
      </c>
      <c r="B96" s="93"/>
      <c r="C96" s="94"/>
      <c r="D96" s="245" t="s">
        <v>84</v>
      </c>
      <c r="E96" s="245"/>
      <c r="F96" s="245"/>
      <c r="G96" s="245"/>
      <c r="H96" s="245"/>
      <c r="I96" s="95"/>
      <c r="J96" s="245" t="s">
        <v>85</v>
      </c>
      <c r="K96" s="245"/>
      <c r="L96" s="245"/>
      <c r="M96" s="245"/>
      <c r="N96" s="245"/>
      <c r="O96" s="245"/>
      <c r="P96" s="245"/>
      <c r="Q96" s="245"/>
      <c r="R96" s="245"/>
      <c r="S96" s="245"/>
      <c r="T96" s="245"/>
      <c r="U96" s="245"/>
      <c r="V96" s="245"/>
      <c r="W96" s="245"/>
      <c r="X96" s="245"/>
      <c r="Y96" s="245"/>
      <c r="Z96" s="245"/>
      <c r="AA96" s="245"/>
      <c r="AB96" s="245"/>
      <c r="AC96" s="245"/>
      <c r="AD96" s="245"/>
      <c r="AE96" s="245"/>
      <c r="AF96" s="245"/>
      <c r="AG96" s="243">
        <f>'SO 02 - VON'!J30</f>
        <v>0</v>
      </c>
      <c r="AH96" s="244"/>
      <c r="AI96" s="244"/>
      <c r="AJ96" s="244"/>
      <c r="AK96" s="244"/>
      <c r="AL96" s="244"/>
      <c r="AM96" s="244"/>
      <c r="AN96" s="243">
        <f>SUM(AG96,AT96)</f>
        <v>0</v>
      </c>
      <c r="AO96" s="244"/>
      <c r="AP96" s="244"/>
      <c r="AQ96" s="96" t="s">
        <v>80</v>
      </c>
      <c r="AR96" s="97"/>
      <c r="AS96" s="103">
        <v>0</v>
      </c>
      <c r="AT96" s="104">
        <f>ROUND(SUM(AV96:AW96),2)</f>
        <v>0</v>
      </c>
      <c r="AU96" s="105">
        <f>'SO 02 - VON'!P117</f>
        <v>0</v>
      </c>
      <c r="AV96" s="104">
        <f>'SO 02 - VON'!J33</f>
        <v>0</v>
      </c>
      <c r="AW96" s="104">
        <f>'SO 02 - VON'!J34</f>
        <v>0</v>
      </c>
      <c r="AX96" s="104">
        <f>'SO 02 - VON'!J35</f>
        <v>0</v>
      </c>
      <c r="AY96" s="104">
        <f>'SO 02 - VON'!J36</f>
        <v>0</v>
      </c>
      <c r="AZ96" s="104">
        <f>'SO 02 - VON'!F33</f>
        <v>0</v>
      </c>
      <c r="BA96" s="104">
        <f>'SO 02 - VON'!F34</f>
        <v>0</v>
      </c>
      <c r="BB96" s="104">
        <f>'SO 02 - VON'!F35</f>
        <v>0</v>
      </c>
      <c r="BC96" s="104">
        <f>'SO 02 - VON'!F36</f>
        <v>0</v>
      </c>
      <c r="BD96" s="106">
        <f>'SO 02 - VON'!F37</f>
        <v>0</v>
      </c>
      <c r="BT96" s="102" t="s">
        <v>81</v>
      </c>
      <c r="BV96" s="102" t="s">
        <v>75</v>
      </c>
      <c r="BW96" s="102" t="s">
        <v>86</v>
      </c>
      <c r="BX96" s="102" t="s">
        <v>5</v>
      </c>
      <c r="CL96" s="102" t="s">
        <v>1</v>
      </c>
      <c r="CM96" s="102" t="s">
        <v>83</v>
      </c>
    </row>
    <row r="97" spans="1:57" s="2" customFormat="1" ht="30" customHeight="1">
      <c r="A97" s="33"/>
      <c r="B97" s="34"/>
      <c r="C97" s="35"/>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8"/>
      <c r="AS97" s="33"/>
      <c r="AT97" s="33"/>
      <c r="AU97" s="33"/>
      <c r="AV97" s="33"/>
      <c r="AW97" s="33"/>
      <c r="AX97" s="33"/>
      <c r="AY97" s="33"/>
      <c r="AZ97" s="33"/>
      <c r="BA97" s="33"/>
      <c r="BB97" s="33"/>
      <c r="BC97" s="33"/>
      <c r="BD97" s="33"/>
      <c r="BE97" s="33"/>
    </row>
    <row r="98" spans="1:57" s="2" customFormat="1" ht="6.95" customHeight="1">
      <c r="A98" s="33"/>
      <c r="B98" s="53"/>
      <c r="C98" s="54"/>
      <c r="D98" s="54"/>
      <c r="E98" s="54"/>
      <c r="F98" s="54"/>
      <c r="G98" s="54"/>
      <c r="H98" s="54"/>
      <c r="I98" s="54"/>
      <c r="J98" s="54"/>
      <c r="K98" s="54"/>
      <c r="L98" s="54"/>
      <c r="M98" s="54"/>
      <c r="N98" s="54"/>
      <c r="O98" s="54"/>
      <c r="P98" s="54"/>
      <c r="Q98" s="54"/>
      <c r="R98" s="54"/>
      <c r="S98" s="54"/>
      <c r="T98" s="54"/>
      <c r="U98" s="54"/>
      <c r="V98" s="54"/>
      <c r="W98" s="54"/>
      <c r="X98" s="54"/>
      <c r="Y98" s="54"/>
      <c r="Z98" s="54"/>
      <c r="AA98" s="54"/>
      <c r="AB98" s="54"/>
      <c r="AC98" s="54"/>
      <c r="AD98" s="54"/>
      <c r="AE98" s="54"/>
      <c r="AF98" s="54"/>
      <c r="AG98" s="54"/>
      <c r="AH98" s="54"/>
      <c r="AI98" s="54"/>
      <c r="AJ98" s="54"/>
      <c r="AK98" s="54"/>
      <c r="AL98" s="54"/>
      <c r="AM98" s="54"/>
      <c r="AN98" s="54"/>
      <c r="AO98" s="54"/>
      <c r="AP98" s="54"/>
      <c r="AQ98" s="54"/>
      <c r="AR98" s="38"/>
      <c r="AS98" s="33"/>
      <c r="AT98" s="33"/>
      <c r="AU98" s="33"/>
      <c r="AV98" s="33"/>
      <c r="AW98" s="33"/>
      <c r="AX98" s="33"/>
      <c r="AY98" s="33"/>
      <c r="AZ98" s="33"/>
      <c r="BA98" s="33"/>
      <c r="BB98" s="33"/>
      <c r="BC98" s="33"/>
      <c r="BD98" s="33"/>
      <c r="BE98" s="33"/>
    </row>
  </sheetData>
  <sheetProtection algorithmName="SHA-512" hashValue="4KSMFr1W11VMKH1vpAbRh684QAeGzj0RWbWwaQv/WEIuLYl1BBuaPBlG95rMgHhVgJWd0PJQKW1f60qi2iJCiQ==" saltValue="6phOhrVYzPhiimKey+vfsrlSMcaN1fclqLFs0rqx0ad90Yo5N3CDQNT2PSrp6fLxsRvbK0Y+HBng0jw4O09ciA==" spinCount="100000" sheet="1" objects="1" scenarios="1" formatColumns="0" formatRows="0"/>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87:AN87"/>
    <mergeCell ref="AM89:AP89"/>
    <mergeCell ref="AS89:AT91"/>
    <mergeCell ref="AM90:AP90"/>
    <mergeCell ref="W33:AE33"/>
    <mergeCell ref="AK33:AO33"/>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s>
  <hyperlinks>
    <hyperlink ref="A95" location="'SO 01 - Práce ST'!C2" display="/"/>
    <hyperlink ref="A96" location="'SO 02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1"/>
  <sheetViews>
    <sheetView showGridLines="0" topLeftCell="A62"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2"/>
      <c r="M2" s="242"/>
      <c r="N2" s="242"/>
      <c r="O2" s="242"/>
      <c r="P2" s="242"/>
      <c r="Q2" s="242"/>
      <c r="R2" s="242"/>
      <c r="S2" s="242"/>
      <c r="T2" s="242"/>
      <c r="U2" s="242"/>
      <c r="V2" s="242"/>
      <c r="AT2" s="16" t="s">
        <v>82</v>
      </c>
    </row>
    <row r="3" spans="1:46" s="1" customFormat="1" ht="6.95" customHeight="1">
      <c r="B3" s="107"/>
      <c r="C3" s="108"/>
      <c r="D3" s="108"/>
      <c r="E3" s="108"/>
      <c r="F3" s="108"/>
      <c r="G3" s="108"/>
      <c r="H3" s="108"/>
      <c r="I3" s="108"/>
      <c r="J3" s="108"/>
      <c r="K3" s="108"/>
      <c r="L3" s="19"/>
      <c r="AT3" s="16" t="s">
        <v>83</v>
      </c>
    </row>
    <row r="4" spans="1:46" s="1" customFormat="1" ht="24.95" customHeight="1">
      <c r="B4" s="19"/>
      <c r="D4" s="109" t="s">
        <v>87</v>
      </c>
      <c r="L4" s="19"/>
      <c r="M4" s="110" t="s">
        <v>10</v>
      </c>
      <c r="AT4" s="16" t="s">
        <v>4</v>
      </c>
    </row>
    <row r="5" spans="1:46" s="1" customFormat="1" ht="6.95" customHeight="1">
      <c r="B5" s="19"/>
      <c r="L5" s="19"/>
    </row>
    <row r="6" spans="1:46" s="1" customFormat="1" ht="12" customHeight="1">
      <c r="B6" s="19"/>
      <c r="D6" s="111" t="s">
        <v>15</v>
      </c>
      <c r="L6" s="19"/>
    </row>
    <row r="7" spans="1:46" s="1" customFormat="1" ht="16.5" customHeight="1">
      <c r="B7" s="19"/>
      <c r="E7" s="286" t="str">
        <f>'Rekapitulace stavby'!K6</f>
        <v>Oprava trati v úseku Pivín – Bedihošť – 1. etapa</v>
      </c>
      <c r="F7" s="287"/>
      <c r="G7" s="287"/>
      <c r="H7" s="287"/>
      <c r="L7" s="19"/>
    </row>
    <row r="8" spans="1:46" s="2" customFormat="1" ht="12" customHeight="1">
      <c r="A8" s="33"/>
      <c r="B8" s="38"/>
      <c r="C8" s="33"/>
      <c r="D8" s="111" t="s">
        <v>88</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8" t="s">
        <v>89</v>
      </c>
      <c r="F9" s="289"/>
      <c r="G9" s="289"/>
      <c r="H9" s="289"/>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17</v>
      </c>
      <c r="E11" s="33"/>
      <c r="F11" s="112" t="s">
        <v>1</v>
      </c>
      <c r="G11" s="33"/>
      <c r="H11" s="33"/>
      <c r="I11" s="111" t="s">
        <v>18</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19</v>
      </c>
      <c r="E12" s="33"/>
      <c r="F12" s="112" t="s">
        <v>20</v>
      </c>
      <c r="G12" s="33"/>
      <c r="H12" s="33"/>
      <c r="I12" s="111" t="s">
        <v>21</v>
      </c>
      <c r="J12" s="113">
        <f>'Rekapitulace stavby'!AN8</f>
        <v>0</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33"/>
      <c r="G14" s="33"/>
      <c r="H14" s="33"/>
      <c r="I14" s="111" t="s">
        <v>23</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24</v>
      </c>
      <c r="F15" s="33"/>
      <c r="G15" s="33"/>
      <c r="H15" s="33"/>
      <c r="I15" s="111" t="s">
        <v>25</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26</v>
      </c>
      <c r="E17" s="33"/>
      <c r="F17" s="33"/>
      <c r="G17" s="33"/>
      <c r="H17" s="33"/>
      <c r="I17" s="111" t="s">
        <v>23</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90" t="str">
        <f>'Rekapitulace stavby'!E14</f>
        <v>Vyplň údaj</v>
      </c>
      <c r="F18" s="291"/>
      <c r="G18" s="291"/>
      <c r="H18" s="291"/>
      <c r="I18" s="111" t="s">
        <v>25</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28</v>
      </c>
      <c r="E20" s="33"/>
      <c r="F20" s="33"/>
      <c r="G20" s="33"/>
      <c r="H20" s="33"/>
      <c r="I20" s="111" t="s">
        <v>23</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25</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31</v>
      </c>
      <c r="E23" s="33"/>
      <c r="F23" s="33"/>
      <c r="G23" s="33"/>
      <c r="H23" s="33"/>
      <c r="I23" s="111" t="s">
        <v>23</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25</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32</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2" t="s">
        <v>1</v>
      </c>
      <c r="F27" s="292"/>
      <c r="G27" s="292"/>
      <c r="H27" s="292"/>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33</v>
      </c>
      <c r="E30" s="33"/>
      <c r="F30" s="33"/>
      <c r="G30" s="33"/>
      <c r="H30" s="33"/>
      <c r="I30" s="33"/>
      <c r="J30" s="119">
        <f>ROUND(J119,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35</v>
      </c>
      <c r="G32" s="33"/>
      <c r="H32" s="33"/>
      <c r="I32" s="120" t="s">
        <v>34</v>
      </c>
      <c r="J32" s="120" t="s">
        <v>36</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37</v>
      </c>
      <c r="E33" s="111" t="s">
        <v>38</v>
      </c>
      <c r="F33" s="122">
        <f>ROUND((SUM(BE119:BE300)),  2)</f>
        <v>0</v>
      </c>
      <c r="G33" s="33"/>
      <c r="H33" s="33"/>
      <c r="I33" s="123">
        <v>0.21</v>
      </c>
      <c r="J33" s="122">
        <f>ROUND(((SUM(BE119:BE300))*I33),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39</v>
      </c>
      <c r="F34" s="122">
        <f>ROUND((SUM(BF119:BF300)),  2)</f>
        <v>0</v>
      </c>
      <c r="G34" s="33"/>
      <c r="H34" s="33"/>
      <c r="I34" s="123">
        <v>0.15</v>
      </c>
      <c r="J34" s="122">
        <f>ROUND(((SUM(BF119:BF300))*I34),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40</v>
      </c>
      <c r="F35" s="122">
        <f>ROUND((SUM(BG119:BG300)),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41</v>
      </c>
      <c r="F36" s="122">
        <f>ROUND((SUM(BH119:BH300)),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42</v>
      </c>
      <c r="F37" s="122">
        <f>ROUND((SUM(BI119:BI300)),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43</v>
      </c>
      <c r="E39" s="126"/>
      <c r="F39" s="126"/>
      <c r="G39" s="127" t="s">
        <v>44</v>
      </c>
      <c r="H39" s="128" t="s">
        <v>45</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46</v>
      </c>
      <c r="E50" s="132"/>
      <c r="F50" s="132"/>
      <c r="G50" s="131" t="s">
        <v>47</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48</v>
      </c>
      <c r="E61" s="134"/>
      <c r="F61" s="135" t="s">
        <v>49</v>
      </c>
      <c r="G61" s="133" t="s">
        <v>48</v>
      </c>
      <c r="H61" s="134"/>
      <c r="I61" s="134"/>
      <c r="J61" s="136" t="s">
        <v>49</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50</v>
      </c>
      <c r="E65" s="137"/>
      <c r="F65" s="137"/>
      <c r="G65" s="131" t="s">
        <v>51</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48</v>
      </c>
      <c r="E76" s="134"/>
      <c r="F76" s="135" t="s">
        <v>49</v>
      </c>
      <c r="G76" s="133" t="s">
        <v>48</v>
      </c>
      <c r="H76" s="134"/>
      <c r="I76" s="134"/>
      <c r="J76" s="136" t="s">
        <v>49</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15</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4" t="str">
        <f>E7</f>
        <v>Oprava trati v úseku Pivín – Bedihošť – 1. etapa</v>
      </c>
      <c r="F85" s="285"/>
      <c r="G85" s="285"/>
      <c r="H85" s="285"/>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88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53" t="str">
        <f>E9</f>
        <v>SO 01 - Práce ST</v>
      </c>
      <c r="F87" s="283"/>
      <c r="G87" s="283"/>
      <c r="H87" s="283"/>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19</v>
      </c>
      <c r="D89" s="35"/>
      <c r="E89" s="35"/>
      <c r="F89" s="26" t="str">
        <f>F12</f>
        <v xml:space="preserve"> </v>
      </c>
      <c r="G89" s="35"/>
      <c r="H89" s="35"/>
      <c r="I89" s="28" t="s">
        <v>21</v>
      </c>
      <c r="J89" s="65">
        <f>IF(J12="","",J12)</f>
        <v>0</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22</v>
      </c>
      <c r="D91" s="35"/>
      <c r="E91" s="35"/>
      <c r="F91" s="26" t="str">
        <f>E15</f>
        <v>Správa železnic, státní organizace</v>
      </c>
      <c r="G91" s="35"/>
      <c r="H91" s="35"/>
      <c r="I91" s="28" t="s">
        <v>28</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26</v>
      </c>
      <c r="D92" s="35"/>
      <c r="E92" s="35"/>
      <c r="F92" s="26" t="str">
        <f>IF(E18="","",E18)</f>
        <v>Vyplň údaj</v>
      </c>
      <c r="G92" s="35"/>
      <c r="H92" s="35"/>
      <c r="I92" s="28" t="s">
        <v>31</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91</v>
      </c>
      <c r="D94" s="143"/>
      <c r="E94" s="143"/>
      <c r="F94" s="143"/>
      <c r="G94" s="143"/>
      <c r="H94" s="143"/>
      <c r="I94" s="143"/>
      <c r="J94" s="144" t="s">
        <v>92</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93</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94</v>
      </c>
    </row>
    <row r="97" spans="1:31" s="9" customFormat="1" ht="24.95" customHeight="1">
      <c r="B97" s="146"/>
      <c r="C97" s="147"/>
      <c r="D97" s="148" t="s">
        <v>95</v>
      </c>
      <c r="E97" s="149"/>
      <c r="F97" s="149"/>
      <c r="G97" s="149"/>
      <c r="H97" s="149"/>
      <c r="I97" s="149"/>
      <c r="J97" s="150">
        <f>J120</f>
        <v>0</v>
      </c>
      <c r="K97" s="147"/>
      <c r="L97" s="151"/>
    </row>
    <row r="98" spans="1:31" s="10" customFormat="1" ht="19.899999999999999" customHeight="1">
      <c r="B98" s="152"/>
      <c r="C98" s="153"/>
      <c r="D98" s="154" t="s">
        <v>96</v>
      </c>
      <c r="E98" s="155"/>
      <c r="F98" s="155"/>
      <c r="G98" s="155"/>
      <c r="H98" s="155"/>
      <c r="I98" s="155"/>
      <c r="J98" s="156">
        <f>J121</f>
        <v>0</v>
      </c>
      <c r="K98" s="153"/>
      <c r="L98" s="157"/>
    </row>
    <row r="99" spans="1:31" s="9" customFormat="1" ht="24.95" customHeight="1">
      <c r="B99" s="146"/>
      <c r="C99" s="147"/>
      <c r="D99" s="148" t="s">
        <v>97</v>
      </c>
      <c r="E99" s="149"/>
      <c r="F99" s="149"/>
      <c r="G99" s="149"/>
      <c r="H99" s="149"/>
      <c r="I99" s="149"/>
      <c r="J99" s="150">
        <f>J270</f>
        <v>0</v>
      </c>
      <c r="K99" s="147"/>
      <c r="L99" s="151"/>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5"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5"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5" customHeight="1">
      <c r="A106" s="33"/>
      <c r="B106" s="34"/>
      <c r="C106" s="22" t="s">
        <v>98</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5"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15</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84" t="str">
        <f>E7</f>
        <v>Oprava trati v úseku Pivín – Bedihošť – 1. etapa</v>
      </c>
      <c r="F109" s="285"/>
      <c r="G109" s="285"/>
      <c r="H109" s="28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88</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53" t="str">
        <f>E9</f>
        <v>SO 01 - Práce ST</v>
      </c>
      <c r="F111" s="283"/>
      <c r="G111" s="283"/>
      <c r="H111" s="283"/>
      <c r="I111" s="35"/>
      <c r="J111" s="35"/>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19</v>
      </c>
      <c r="D113" s="35"/>
      <c r="E113" s="35"/>
      <c r="F113" s="26" t="str">
        <f>F12</f>
        <v xml:space="preserve"> </v>
      </c>
      <c r="G113" s="35"/>
      <c r="H113" s="35"/>
      <c r="I113" s="28" t="s">
        <v>21</v>
      </c>
      <c r="J113" s="65">
        <f>IF(J12="","",J12)</f>
        <v>0</v>
      </c>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2" customHeight="1">
      <c r="A115" s="33"/>
      <c r="B115" s="34"/>
      <c r="C115" s="28" t="s">
        <v>22</v>
      </c>
      <c r="D115" s="35"/>
      <c r="E115" s="35"/>
      <c r="F115" s="26" t="str">
        <f>E15</f>
        <v>Správa železnic, státní organizace</v>
      </c>
      <c r="G115" s="35"/>
      <c r="H115" s="35"/>
      <c r="I115" s="28" t="s">
        <v>28</v>
      </c>
      <c r="J115" s="31" t="str">
        <f>E21</f>
        <v xml:space="preserve"> </v>
      </c>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26</v>
      </c>
      <c r="D116" s="35"/>
      <c r="E116" s="35"/>
      <c r="F116" s="26" t="str">
        <f>IF(E18="","",E18)</f>
        <v>Vyplň údaj</v>
      </c>
      <c r="G116" s="35"/>
      <c r="H116" s="35"/>
      <c r="I116" s="28" t="s">
        <v>31</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58"/>
      <c r="B118" s="159"/>
      <c r="C118" s="160" t="s">
        <v>99</v>
      </c>
      <c r="D118" s="161" t="s">
        <v>58</v>
      </c>
      <c r="E118" s="161" t="s">
        <v>54</v>
      </c>
      <c r="F118" s="161" t="s">
        <v>55</v>
      </c>
      <c r="G118" s="161" t="s">
        <v>100</v>
      </c>
      <c r="H118" s="161" t="s">
        <v>101</v>
      </c>
      <c r="I118" s="161" t="s">
        <v>102</v>
      </c>
      <c r="J118" s="161" t="s">
        <v>92</v>
      </c>
      <c r="K118" s="162" t="s">
        <v>103</v>
      </c>
      <c r="L118" s="163"/>
      <c r="M118" s="74" t="s">
        <v>1</v>
      </c>
      <c r="N118" s="75" t="s">
        <v>37</v>
      </c>
      <c r="O118" s="75" t="s">
        <v>104</v>
      </c>
      <c r="P118" s="75" t="s">
        <v>105</v>
      </c>
      <c r="Q118" s="75" t="s">
        <v>106</v>
      </c>
      <c r="R118" s="75" t="s">
        <v>107</v>
      </c>
      <c r="S118" s="75" t="s">
        <v>108</v>
      </c>
      <c r="T118" s="76" t="s">
        <v>109</v>
      </c>
      <c r="U118" s="158"/>
      <c r="V118" s="158"/>
      <c r="W118" s="158"/>
      <c r="X118" s="158"/>
      <c r="Y118" s="158"/>
      <c r="Z118" s="158"/>
      <c r="AA118" s="158"/>
      <c r="AB118" s="158"/>
      <c r="AC118" s="158"/>
      <c r="AD118" s="158"/>
      <c r="AE118" s="158"/>
    </row>
    <row r="119" spans="1:65" s="2" customFormat="1" ht="22.9" customHeight="1">
      <c r="A119" s="33"/>
      <c r="B119" s="34"/>
      <c r="C119" s="81" t="s">
        <v>110</v>
      </c>
      <c r="D119" s="35"/>
      <c r="E119" s="35"/>
      <c r="F119" s="35"/>
      <c r="G119" s="35"/>
      <c r="H119" s="35"/>
      <c r="I119" s="35"/>
      <c r="J119" s="164">
        <f>BK119</f>
        <v>0</v>
      </c>
      <c r="K119" s="35"/>
      <c r="L119" s="38"/>
      <c r="M119" s="77"/>
      <c r="N119" s="165"/>
      <c r="O119" s="78"/>
      <c r="P119" s="166">
        <f>P120+P270</f>
        <v>0</v>
      </c>
      <c r="Q119" s="78"/>
      <c r="R119" s="166">
        <f>R120+R270</f>
        <v>3467.9989</v>
      </c>
      <c r="S119" s="78"/>
      <c r="T119" s="167">
        <f>T120+T270</f>
        <v>0</v>
      </c>
      <c r="U119" s="33"/>
      <c r="V119" s="33"/>
      <c r="W119" s="33"/>
      <c r="X119" s="33"/>
      <c r="Y119" s="33"/>
      <c r="Z119" s="33"/>
      <c r="AA119" s="33"/>
      <c r="AB119" s="33"/>
      <c r="AC119" s="33"/>
      <c r="AD119" s="33"/>
      <c r="AE119" s="33"/>
      <c r="AT119" s="16" t="s">
        <v>72</v>
      </c>
      <c r="AU119" s="16" t="s">
        <v>94</v>
      </c>
      <c r="BK119" s="168">
        <f>BK120+BK270</f>
        <v>0</v>
      </c>
    </row>
    <row r="120" spans="1:65" s="12" customFormat="1" ht="25.9" customHeight="1">
      <c r="B120" s="169"/>
      <c r="C120" s="170"/>
      <c r="D120" s="171" t="s">
        <v>72</v>
      </c>
      <c r="E120" s="172" t="s">
        <v>111</v>
      </c>
      <c r="F120" s="172" t="s">
        <v>112</v>
      </c>
      <c r="G120" s="170"/>
      <c r="H120" s="170"/>
      <c r="I120" s="173"/>
      <c r="J120" s="174">
        <f>BK120</f>
        <v>0</v>
      </c>
      <c r="K120" s="170"/>
      <c r="L120" s="175"/>
      <c r="M120" s="176"/>
      <c r="N120" s="177"/>
      <c r="O120" s="177"/>
      <c r="P120" s="178">
        <f>P121</f>
        <v>0</v>
      </c>
      <c r="Q120" s="177"/>
      <c r="R120" s="178">
        <f>R121</f>
        <v>3467.9989</v>
      </c>
      <c r="S120" s="177"/>
      <c r="T120" s="179">
        <f>T121</f>
        <v>0</v>
      </c>
      <c r="AR120" s="180" t="s">
        <v>81</v>
      </c>
      <c r="AT120" s="181" t="s">
        <v>72</v>
      </c>
      <c r="AU120" s="181" t="s">
        <v>73</v>
      </c>
      <c r="AY120" s="180" t="s">
        <v>113</v>
      </c>
      <c r="BK120" s="182">
        <f>BK121</f>
        <v>0</v>
      </c>
    </row>
    <row r="121" spans="1:65" s="12" customFormat="1" ht="22.9" customHeight="1">
      <c r="B121" s="169"/>
      <c r="C121" s="170"/>
      <c r="D121" s="171" t="s">
        <v>72</v>
      </c>
      <c r="E121" s="183" t="s">
        <v>114</v>
      </c>
      <c r="F121" s="183" t="s">
        <v>115</v>
      </c>
      <c r="G121" s="170"/>
      <c r="H121" s="170"/>
      <c r="I121" s="173"/>
      <c r="J121" s="184">
        <f>BK121</f>
        <v>0</v>
      </c>
      <c r="K121" s="170"/>
      <c r="L121" s="175"/>
      <c r="M121" s="176"/>
      <c r="N121" s="177"/>
      <c r="O121" s="177"/>
      <c r="P121" s="178">
        <f>SUM(P122:P269)</f>
        <v>0</v>
      </c>
      <c r="Q121" s="177"/>
      <c r="R121" s="178">
        <f>SUM(R122:R269)</f>
        <v>3467.9989</v>
      </c>
      <c r="S121" s="177"/>
      <c r="T121" s="179">
        <f>SUM(T122:T269)</f>
        <v>0</v>
      </c>
      <c r="AR121" s="180" t="s">
        <v>81</v>
      </c>
      <c r="AT121" s="181" t="s">
        <v>72</v>
      </c>
      <c r="AU121" s="181" t="s">
        <v>81</v>
      </c>
      <c r="AY121" s="180" t="s">
        <v>113</v>
      </c>
      <c r="BK121" s="182">
        <f>SUM(BK122:BK269)</f>
        <v>0</v>
      </c>
    </row>
    <row r="122" spans="1:65" s="2" customFormat="1" ht="24.2" customHeight="1">
      <c r="A122" s="33"/>
      <c r="B122" s="34"/>
      <c r="C122" s="185" t="s">
        <v>81</v>
      </c>
      <c r="D122" s="185" t="s">
        <v>116</v>
      </c>
      <c r="E122" s="186" t="s">
        <v>117</v>
      </c>
      <c r="F122" s="187" t="s">
        <v>118</v>
      </c>
      <c r="G122" s="188" t="s">
        <v>119</v>
      </c>
      <c r="H122" s="189">
        <v>55</v>
      </c>
      <c r="I122" s="190"/>
      <c r="J122" s="189">
        <f>ROUND(I122*H122,3)</f>
        <v>0</v>
      </c>
      <c r="K122" s="187" t="s">
        <v>120</v>
      </c>
      <c r="L122" s="38"/>
      <c r="M122" s="191" t="s">
        <v>1</v>
      </c>
      <c r="N122" s="192" t="s">
        <v>38</v>
      </c>
      <c r="O122" s="70"/>
      <c r="P122" s="193">
        <f>O122*H122</f>
        <v>0</v>
      </c>
      <c r="Q122" s="193">
        <v>0</v>
      </c>
      <c r="R122" s="193">
        <f>Q122*H122</f>
        <v>0</v>
      </c>
      <c r="S122" s="193">
        <v>0</v>
      </c>
      <c r="T122" s="194">
        <f>S122*H122</f>
        <v>0</v>
      </c>
      <c r="U122" s="33"/>
      <c r="V122" s="33"/>
      <c r="W122" s="33"/>
      <c r="X122" s="33"/>
      <c r="Y122" s="33"/>
      <c r="Z122" s="33"/>
      <c r="AA122" s="33"/>
      <c r="AB122" s="33"/>
      <c r="AC122" s="33"/>
      <c r="AD122" s="33"/>
      <c r="AE122" s="33"/>
      <c r="AR122" s="195" t="s">
        <v>121</v>
      </c>
      <c r="AT122" s="195" t="s">
        <v>116</v>
      </c>
      <c r="AU122" s="195" t="s">
        <v>83</v>
      </c>
      <c r="AY122" s="16" t="s">
        <v>113</v>
      </c>
      <c r="BE122" s="196">
        <f>IF(N122="základní",J122,0)</f>
        <v>0</v>
      </c>
      <c r="BF122" s="196">
        <f>IF(N122="snížená",J122,0)</f>
        <v>0</v>
      </c>
      <c r="BG122" s="196">
        <f>IF(N122="zákl. přenesená",J122,0)</f>
        <v>0</v>
      </c>
      <c r="BH122" s="196">
        <f>IF(N122="sníž. přenesená",J122,0)</f>
        <v>0</v>
      </c>
      <c r="BI122" s="196">
        <f>IF(N122="nulová",J122,0)</f>
        <v>0</v>
      </c>
      <c r="BJ122" s="16" t="s">
        <v>81</v>
      </c>
      <c r="BK122" s="197">
        <f>ROUND(I122*H122,3)</f>
        <v>0</v>
      </c>
      <c r="BL122" s="16" t="s">
        <v>121</v>
      </c>
      <c r="BM122" s="195" t="s">
        <v>122</v>
      </c>
    </row>
    <row r="123" spans="1:65" s="2" customFormat="1" ht="48.75">
      <c r="A123" s="33"/>
      <c r="B123" s="34"/>
      <c r="C123" s="35"/>
      <c r="D123" s="198" t="s">
        <v>123</v>
      </c>
      <c r="E123" s="35"/>
      <c r="F123" s="199" t="s">
        <v>124</v>
      </c>
      <c r="G123" s="35"/>
      <c r="H123" s="35"/>
      <c r="I123" s="200"/>
      <c r="J123" s="35"/>
      <c r="K123" s="35"/>
      <c r="L123" s="38"/>
      <c r="M123" s="201"/>
      <c r="N123" s="202"/>
      <c r="O123" s="70"/>
      <c r="P123" s="70"/>
      <c r="Q123" s="70"/>
      <c r="R123" s="70"/>
      <c r="S123" s="70"/>
      <c r="T123" s="71"/>
      <c r="U123" s="33"/>
      <c r="V123" s="33"/>
      <c r="W123" s="33"/>
      <c r="X123" s="33"/>
      <c r="Y123" s="33"/>
      <c r="Z123" s="33"/>
      <c r="AA123" s="33"/>
      <c r="AB123" s="33"/>
      <c r="AC123" s="33"/>
      <c r="AD123" s="33"/>
      <c r="AE123" s="33"/>
      <c r="AT123" s="16" t="s">
        <v>123</v>
      </c>
      <c r="AU123" s="16" t="s">
        <v>83</v>
      </c>
    </row>
    <row r="124" spans="1:65" s="13" customFormat="1">
      <c r="B124" s="203"/>
      <c r="C124" s="204"/>
      <c r="D124" s="198" t="s">
        <v>125</v>
      </c>
      <c r="E124" s="205" t="s">
        <v>1</v>
      </c>
      <c r="F124" s="206" t="s">
        <v>126</v>
      </c>
      <c r="G124" s="204"/>
      <c r="H124" s="207">
        <v>55</v>
      </c>
      <c r="I124" s="208"/>
      <c r="J124" s="204"/>
      <c r="K124" s="204"/>
      <c r="L124" s="209"/>
      <c r="M124" s="210"/>
      <c r="N124" s="211"/>
      <c r="O124" s="211"/>
      <c r="P124" s="211"/>
      <c r="Q124" s="211"/>
      <c r="R124" s="211"/>
      <c r="S124" s="211"/>
      <c r="T124" s="212"/>
      <c r="AT124" s="213" t="s">
        <v>125</v>
      </c>
      <c r="AU124" s="213" t="s">
        <v>83</v>
      </c>
      <c r="AV124" s="13" t="s">
        <v>83</v>
      </c>
      <c r="AW124" s="13" t="s">
        <v>29</v>
      </c>
      <c r="AX124" s="13" t="s">
        <v>81</v>
      </c>
      <c r="AY124" s="213" t="s">
        <v>113</v>
      </c>
    </row>
    <row r="125" spans="1:65" s="2" customFormat="1" ht="24.2" customHeight="1">
      <c r="A125" s="33"/>
      <c r="B125" s="34"/>
      <c r="C125" s="185" t="s">
        <v>83</v>
      </c>
      <c r="D125" s="185" t="s">
        <v>116</v>
      </c>
      <c r="E125" s="186" t="s">
        <v>127</v>
      </c>
      <c r="F125" s="187" t="s">
        <v>128</v>
      </c>
      <c r="G125" s="188" t="s">
        <v>129</v>
      </c>
      <c r="H125" s="189">
        <v>9303</v>
      </c>
      <c r="I125" s="190"/>
      <c r="J125" s="189">
        <f>ROUND(I125*H125,3)</f>
        <v>0</v>
      </c>
      <c r="K125" s="187" t="s">
        <v>120</v>
      </c>
      <c r="L125" s="38"/>
      <c r="M125" s="191" t="s">
        <v>1</v>
      </c>
      <c r="N125" s="192" t="s">
        <v>38</v>
      </c>
      <c r="O125" s="70"/>
      <c r="P125" s="193">
        <f>O125*H125</f>
        <v>0</v>
      </c>
      <c r="Q125" s="193">
        <v>0</v>
      </c>
      <c r="R125" s="193">
        <f>Q125*H125</f>
        <v>0</v>
      </c>
      <c r="S125" s="193">
        <v>0</v>
      </c>
      <c r="T125" s="194">
        <f>S125*H125</f>
        <v>0</v>
      </c>
      <c r="U125" s="33"/>
      <c r="V125" s="33"/>
      <c r="W125" s="33"/>
      <c r="X125" s="33"/>
      <c r="Y125" s="33"/>
      <c r="Z125" s="33"/>
      <c r="AA125" s="33"/>
      <c r="AB125" s="33"/>
      <c r="AC125" s="33"/>
      <c r="AD125" s="33"/>
      <c r="AE125" s="33"/>
      <c r="AR125" s="195" t="s">
        <v>121</v>
      </c>
      <c r="AT125" s="195" t="s">
        <v>116</v>
      </c>
      <c r="AU125" s="195" t="s">
        <v>83</v>
      </c>
      <c r="AY125" s="16" t="s">
        <v>113</v>
      </c>
      <c r="BE125" s="196">
        <f>IF(N125="základní",J125,0)</f>
        <v>0</v>
      </c>
      <c r="BF125" s="196">
        <f>IF(N125="snížená",J125,0)</f>
        <v>0</v>
      </c>
      <c r="BG125" s="196">
        <f>IF(N125="zákl. přenesená",J125,0)</f>
        <v>0</v>
      </c>
      <c r="BH125" s="196">
        <f>IF(N125="sníž. přenesená",J125,0)</f>
        <v>0</v>
      </c>
      <c r="BI125" s="196">
        <f>IF(N125="nulová",J125,0)</f>
        <v>0</v>
      </c>
      <c r="BJ125" s="16" t="s">
        <v>81</v>
      </c>
      <c r="BK125" s="197">
        <f>ROUND(I125*H125,3)</f>
        <v>0</v>
      </c>
      <c r="BL125" s="16" t="s">
        <v>121</v>
      </c>
      <c r="BM125" s="195" t="s">
        <v>130</v>
      </c>
    </row>
    <row r="126" spans="1:65" s="2" customFormat="1" ht="39">
      <c r="A126" s="33"/>
      <c r="B126" s="34"/>
      <c r="C126" s="35"/>
      <c r="D126" s="198" t="s">
        <v>123</v>
      </c>
      <c r="E126" s="35"/>
      <c r="F126" s="199" t="s">
        <v>131</v>
      </c>
      <c r="G126" s="35"/>
      <c r="H126" s="35"/>
      <c r="I126" s="200"/>
      <c r="J126" s="35"/>
      <c r="K126" s="35"/>
      <c r="L126" s="38"/>
      <c r="M126" s="201"/>
      <c r="N126" s="202"/>
      <c r="O126" s="70"/>
      <c r="P126" s="70"/>
      <c r="Q126" s="70"/>
      <c r="R126" s="70"/>
      <c r="S126" s="70"/>
      <c r="T126" s="71"/>
      <c r="U126" s="33"/>
      <c r="V126" s="33"/>
      <c r="W126" s="33"/>
      <c r="X126" s="33"/>
      <c r="Y126" s="33"/>
      <c r="Z126" s="33"/>
      <c r="AA126" s="33"/>
      <c r="AB126" s="33"/>
      <c r="AC126" s="33"/>
      <c r="AD126" s="33"/>
      <c r="AE126" s="33"/>
      <c r="AT126" s="16" t="s">
        <v>123</v>
      </c>
      <c r="AU126" s="16" t="s">
        <v>83</v>
      </c>
    </row>
    <row r="127" spans="1:65" s="13" customFormat="1">
      <c r="B127" s="203"/>
      <c r="C127" s="204"/>
      <c r="D127" s="198" t="s">
        <v>125</v>
      </c>
      <c r="E127" s="205" t="s">
        <v>1</v>
      </c>
      <c r="F127" s="206" t="s">
        <v>132</v>
      </c>
      <c r="G127" s="204"/>
      <c r="H127" s="207">
        <v>9303</v>
      </c>
      <c r="I127" s="208"/>
      <c r="J127" s="204"/>
      <c r="K127" s="204"/>
      <c r="L127" s="209"/>
      <c r="M127" s="210"/>
      <c r="N127" s="211"/>
      <c r="O127" s="211"/>
      <c r="P127" s="211"/>
      <c r="Q127" s="211"/>
      <c r="R127" s="211"/>
      <c r="S127" s="211"/>
      <c r="T127" s="212"/>
      <c r="AT127" s="213" t="s">
        <v>125</v>
      </c>
      <c r="AU127" s="213" t="s">
        <v>83</v>
      </c>
      <c r="AV127" s="13" t="s">
        <v>83</v>
      </c>
      <c r="AW127" s="13" t="s">
        <v>29</v>
      </c>
      <c r="AX127" s="13" t="s">
        <v>73</v>
      </c>
      <c r="AY127" s="213" t="s">
        <v>113</v>
      </c>
    </row>
    <row r="128" spans="1:65" s="14" customFormat="1">
      <c r="B128" s="214"/>
      <c r="C128" s="215"/>
      <c r="D128" s="198" t="s">
        <v>125</v>
      </c>
      <c r="E128" s="216" t="s">
        <v>1</v>
      </c>
      <c r="F128" s="217" t="s">
        <v>133</v>
      </c>
      <c r="G128" s="215"/>
      <c r="H128" s="218">
        <v>9303</v>
      </c>
      <c r="I128" s="219"/>
      <c r="J128" s="215"/>
      <c r="K128" s="215"/>
      <c r="L128" s="220"/>
      <c r="M128" s="221"/>
      <c r="N128" s="222"/>
      <c r="O128" s="222"/>
      <c r="P128" s="222"/>
      <c r="Q128" s="222"/>
      <c r="R128" s="222"/>
      <c r="S128" s="222"/>
      <c r="T128" s="223"/>
      <c r="AT128" s="224" t="s">
        <v>125</v>
      </c>
      <c r="AU128" s="224" t="s">
        <v>83</v>
      </c>
      <c r="AV128" s="14" t="s">
        <v>121</v>
      </c>
      <c r="AW128" s="14" t="s">
        <v>29</v>
      </c>
      <c r="AX128" s="14" t="s">
        <v>81</v>
      </c>
      <c r="AY128" s="224" t="s">
        <v>113</v>
      </c>
    </row>
    <row r="129" spans="1:65" s="2" customFormat="1" ht="16.5" customHeight="1">
      <c r="A129" s="33"/>
      <c r="B129" s="34"/>
      <c r="C129" s="185" t="s">
        <v>134</v>
      </c>
      <c r="D129" s="185" t="s">
        <v>116</v>
      </c>
      <c r="E129" s="186" t="s">
        <v>135</v>
      </c>
      <c r="F129" s="187" t="s">
        <v>136</v>
      </c>
      <c r="G129" s="188" t="s">
        <v>137</v>
      </c>
      <c r="H129" s="189">
        <v>220</v>
      </c>
      <c r="I129" s="190"/>
      <c r="J129" s="189">
        <f>ROUND(I129*H129,3)</f>
        <v>0</v>
      </c>
      <c r="K129" s="187" t="s">
        <v>120</v>
      </c>
      <c r="L129" s="38"/>
      <c r="M129" s="191" t="s">
        <v>1</v>
      </c>
      <c r="N129" s="192" t="s">
        <v>38</v>
      </c>
      <c r="O129" s="70"/>
      <c r="P129" s="193">
        <f>O129*H129</f>
        <v>0</v>
      </c>
      <c r="Q129" s="193">
        <v>0</v>
      </c>
      <c r="R129" s="193">
        <f>Q129*H129</f>
        <v>0</v>
      </c>
      <c r="S129" s="193">
        <v>0</v>
      </c>
      <c r="T129" s="194">
        <f>S129*H129</f>
        <v>0</v>
      </c>
      <c r="U129" s="33"/>
      <c r="V129" s="33"/>
      <c r="W129" s="33"/>
      <c r="X129" s="33"/>
      <c r="Y129" s="33"/>
      <c r="Z129" s="33"/>
      <c r="AA129" s="33"/>
      <c r="AB129" s="33"/>
      <c r="AC129" s="33"/>
      <c r="AD129" s="33"/>
      <c r="AE129" s="33"/>
      <c r="AR129" s="195" t="s">
        <v>121</v>
      </c>
      <c r="AT129" s="195" t="s">
        <v>116</v>
      </c>
      <c r="AU129" s="195" t="s">
        <v>83</v>
      </c>
      <c r="AY129" s="16" t="s">
        <v>113</v>
      </c>
      <c r="BE129" s="196">
        <f>IF(N129="základní",J129,0)</f>
        <v>0</v>
      </c>
      <c r="BF129" s="196">
        <f>IF(N129="snížená",J129,0)</f>
        <v>0</v>
      </c>
      <c r="BG129" s="196">
        <f>IF(N129="zákl. přenesená",J129,0)</f>
        <v>0</v>
      </c>
      <c r="BH129" s="196">
        <f>IF(N129="sníž. přenesená",J129,0)</f>
        <v>0</v>
      </c>
      <c r="BI129" s="196">
        <f>IF(N129="nulová",J129,0)</f>
        <v>0</v>
      </c>
      <c r="BJ129" s="16" t="s">
        <v>81</v>
      </c>
      <c r="BK129" s="197">
        <f>ROUND(I129*H129,3)</f>
        <v>0</v>
      </c>
      <c r="BL129" s="16" t="s">
        <v>121</v>
      </c>
      <c r="BM129" s="195" t="s">
        <v>138</v>
      </c>
    </row>
    <row r="130" spans="1:65" s="2" customFormat="1" ht="29.25">
      <c r="A130" s="33"/>
      <c r="B130" s="34"/>
      <c r="C130" s="35"/>
      <c r="D130" s="198" t="s">
        <v>123</v>
      </c>
      <c r="E130" s="35"/>
      <c r="F130" s="199" t="s">
        <v>139</v>
      </c>
      <c r="G130" s="35"/>
      <c r="H130" s="35"/>
      <c r="I130" s="200"/>
      <c r="J130" s="35"/>
      <c r="K130" s="35"/>
      <c r="L130" s="38"/>
      <c r="M130" s="201"/>
      <c r="N130" s="202"/>
      <c r="O130" s="70"/>
      <c r="P130" s="70"/>
      <c r="Q130" s="70"/>
      <c r="R130" s="70"/>
      <c r="S130" s="70"/>
      <c r="T130" s="71"/>
      <c r="U130" s="33"/>
      <c r="V130" s="33"/>
      <c r="W130" s="33"/>
      <c r="X130" s="33"/>
      <c r="Y130" s="33"/>
      <c r="Z130" s="33"/>
      <c r="AA130" s="33"/>
      <c r="AB130" s="33"/>
      <c r="AC130" s="33"/>
      <c r="AD130" s="33"/>
      <c r="AE130" s="33"/>
      <c r="AT130" s="16" t="s">
        <v>123</v>
      </c>
      <c r="AU130" s="16" t="s">
        <v>83</v>
      </c>
    </row>
    <row r="131" spans="1:65" s="2" customFormat="1" ht="21.75" customHeight="1">
      <c r="A131" s="33"/>
      <c r="B131" s="34"/>
      <c r="C131" s="185" t="s">
        <v>121</v>
      </c>
      <c r="D131" s="185" t="s">
        <v>116</v>
      </c>
      <c r="E131" s="186" t="s">
        <v>140</v>
      </c>
      <c r="F131" s="187" t="s">
        <v>141</v>
      </c>
      <c r="G131" s="188" t="s">
        <v>142</v>
      </c>
      <c r="H131" s="189">
        <v>2.633</v>
      </c>
      <c r="I131" s="190"/>
      <c r="J131" s="189">
        <f>ROUND(I131*H131,3)</f>
        <v>0</v>
      </c>
      <c r="K131" s="187" t="s">
        <v>120</v>
      </c>
      <c r="L131" s="38"/>
      <c r="M131" s="191" t="s">
        <v>1</v>
      </c>
      <c r="N131" s="192" t="s">
        <v>38</v>
      </c>
      <c r="O131" s="70"/>
      <c r="P131" s="193">
        <f>O131*H131</f>
        <v>0</v>
      </c>
      <c r="Q131" s="193">
        <v>0</v>
      </c>
      <c r="R131" s="193">
        <f>Q131*H131</f>
        <v>0</v>
      </c>
      <c r="S131" s="193">
        <v>0</v>
      </c>
      <c r="T131" s="194">
        <f>S131*H131</f>
        <v>0</v>
      </c>
      <c r="U131" s="33"/>
      <c r="V131" s="33"/>
      <c r="W131" s="33"/>
      <c r="X131" s="33"/>
      <c r="Y131" s="33"/>
      <c r="Z131" s="33"/>
      <c r="AA131" s="33"/>
      <c r="AB131" s="33"/>
      <c r="AC131" s="33"/>
      <c r="AD131" s="33"/>
      <c r="AE131" s="33"/>
      <c r="AR131" s="195" t="s">
        <v>121</v>
      </c>
      <c r="AT131" s="195" t="s">
        <v>116</v>
      </c>
      <c r="AU131" s="195" t="s">
        <v>83</v>
      </c>
      <c r="AY131" s="16" t="s">
        <v>113</v>
      </c>
      <c r="BE131" s="196">
        <f>IF(N131="základní",J131,0)</f>
        <v>0</v>
      </c>
      <c r="BF131" s="196">
        <f>IF(N131="snížená",J131,0)</f>
        <v>0</v>
      </c>
      <c r="BG131" s="196">
        <f>IF(N131="zákl. přenesená",J131,0)</f>
        <v>0</v>
      </c>
      <c r="BH131" s="196">
        <f>IF(N131="sníž. přenesená",J131,0)</f>
        <v>0</v>
      </c>
      <c r="BI131" s="196">
        <f>IF(N131="nulová",J131,0)</f>
        <v>0</v>
      </c>
      <c r="BJ131" s="16" t="s">
        <v>81</v>
      </c>
      <c r="BK131" s="197">
        <f>ROUND(I131*H131,3)</f>
        <v>0</v>
      </c>
      <c r="BL131" s="16" t="s">
        <v>121</v>
      </c>
      <c r="BM131" s="195" t="s">
        <v>143</v>
      </c>
    </row>
    <row r="132" spans="1:65" s="2" customFormat="1" ht="97.5">
      <c r="A132" s="33"/>
      <c r="B132" s="34"/>
      <c r="C132" s="35"/>
      <c r="D132" s="198" t="s">
        <v>123</v>
      </c>
      <c r="E132" s="35"/>
      <c r="F132" s="199" t="s">
        <v>144</v>
      </c>
      <c r="G132" s="35"/>
      <c r="H132" s="35"/>
      <c r="I132" s="200"/>
      <c r="J132" s="35"/>
      <c r="K132" s="35"/>
      <c r="L132" s="38"/>
      <c r="M132" s="201"/>
      <c r="N132" s="202"/>
      <c r="O132" s="70"/>
      <c r="P132" s="70"/>
      <c r="Q132" s="70"/>
      <c r="R132" s="70"/>
      <c r="S132" s="70"/>
      <c r="T132" s="71"/>
      <c r="U132" s="33"/>
      <c r="V132" s="33"/>
      <c r="W132" s="33"/>
      <c r="X132" s="33"/>
      <c r="Y132" s="33"/>
      <c r="Z132" s="33"/>
      <c r="AA132" s="33"/>
      <c r="AB132" s="33"/>
      <c r="AC132" s="33"/>
      <c r="AD132" s="33"/>
      <c r="AE132" s="33"/>
      <c r="AT132" s="16" t="s">
        <v>123</v>
      </c>
      <c r="AU132" s="16" t="s">
        <v>83</v>
      </c>
    </row>
    <row r="133" spans="1:65" s="13" customFormat="1">
      <c r="B133" s="203"/>
      <c r="C133" s="204"/>
      <c r="D133" s="198" t="s">
        <v>125</v>
      </c>
      <c r="E133" s="205" t="s">
        <v>1</v>
      </c>
      <c r="F133" s="206" t="s">
        <v>145</v>
      </c>
      <c r="G133" s="204"/>
      <c r="H133" s="207">
        <v>2.633</v>
      </c>
      <c r="I133" s="208"/>
      <c r="J133" s="204"/>
      <c r="K133" s="204"/>
      <c r="L133" s="209"/>
      <c r="M133" s="210"/>
      <c r="N133" s="211"/>
      <c r="O133" s="211"/>
      <c r="P133" s="211"/>
      <c r="Q133" s="211"/>
      <c r="R133" s="211"/>
      <c r="S133" s="211"/>
      <c r="T133" s="212"/>
      <c r="AT133" s="213" t="s">
        <v>125</v>
      </c>
      <c r="AU133" s="213" t="s">
        <v>83</v>
      </c>
      <c r="AV133" s="13" t="s">
        <v>83</v>
      </c>
      <c r="AW133" s="13" t="s">
        <v>29</v>
      </c>
      <c r="AX133" s="13" t="s">
        <v>81</v>
      </c>
      <c r="AY133" s="213" t="s">
        <v>113</v>
      </c>
    </row>
    <row r="134" spans="1:65" s="2" customFormat="1" ht="16.5" customHeight="1">
      <c r="A134" s="33"/>
      <c r="B134" s="34"/>
      <c r="C134" s="185" t="s">
        <v>114</v>
      </c>
      <c r="D134" s="185" t="s">
        <v>116</v>
      </c>
      <c r="E134" s="186" t="s">
        <v>146</v>
      </c>
      <c r="F134" s="187" t="s">
        <v>147</v>
      </c>
      <c r="G134" s="188" t="s">
        <v>119</v>
      </c>
      <c r="H134" s="189">
        <v>2046.66</v>
      </c>
      <c r="I134" s="190"/>
      <c r="J134" s="189">
        <f>ROUND(I134*H134,3)</f>
        <v>0</v>
      </c>
      <c r="K134" s="187" t="s">
        <v>120</v>
      </c>
      <c r="L134" s="38"/>
      <c r="M134" s="191" t="s">
        <v>1</v>
      </c>
      <c r="N134" s="192" t="s">
        <v>38</v>
      </c>
      <c r="O134" s="70"/>
      <c r="P134" s="193">
        <f>O134*H134</f>
        <v>0</v>
      </c>
      <c r="Q134" s="193">
        <v>0</v>
      </c>
      <c r="R134" s="193">
        <f>Q134*H134</f>
        <v>0</v>
      </c>
      <c r="S134" s="193">
        <v>0</v>
      </c>
      <c r="T134" s="194">
        <f>S134*H134</f>
        <v>0</v>
      </c>
      <c r="U134" s="33"/>
      <c r="V134" s="33"/>
      <c r="W134" s="33"/>
      <c r="X134" s="33"/>
      <c r="Y134" s="33"/>
      <c r="Z134" s="33"/>
      <c r="AA134" s="33"/>
      <c r="AB134" s="33"/>
      <c r="AC134" s="33"/>
      <c r="AD134" s="33"/>
      <c r="AE134" s="33"/>
      <c r="AR134" s="195" t="s">
        <v>121</v>
      </c>
      <c r="AT134" s="195" t="s">
        <v>116</v>
      </c>
      <c r="AU134" s="195" t="s">
        <v>83</v>
      </c>
      <c r="AY134" s="16" t="s">
        <v>113</v>
      </c>
      <c r="BE134" s="196">
        <f>IF(N134="základní",J134,0)</f>
        <v>0</v>
      </c>
      <c r="BF134" s="196">
        <f>IF(N134="snížená",J134,0)</f>
        <v>0</v>
      </c>
      <c r="BG134" s="196">
        <f>IF(N134="zákl. přenesená",J134,0)</f>
        <v>0</v>
      </c>
      <c r="BH134" s="196">
        <f>IF(N134="sníž. přenesená",J134,0)</f>
        <v>0</v>
      </c>
      <c r="BI134" s="196">
        <f>IF(N134="nulová",J134,0)</f>
        <v>0</v>
      </c>
      <c r="BJ134" s="16" t="s">
        <v>81</v>
      </c>
      <c r="BK134" s="197">
        <f>ROUND(I134*H134,3)</f>
        <v>0</v>
      </c>
      <c r="BL134" s="16" t="s">
        <v>121</v>
      </c>
      <c r="BM134" s="195" t="s">
        <v>148</v>
      </c>
    </row>
    <row r="135" spans="1:65" s="2" customFormat="1" ht="48.75">
      <c r="A135" s="33"/>
      <c r="B135" s="34"/>
      <c r="C135" s="35"/>
      <c r="D135" s="198" t="s">
        <v>123</v>
      </c>
      <c r="E135" s="35"/>
      <c r="F135" s="199" t="s">
        <v>149</v>
      </c>
      <c r="G135" s="35"/>
      <c r="H135" s="35"/>
      <c r="I135" s="200"/>
      <c r="J135" s="35"/>
      <c r="K135" s="35"/>
      <c r="L135" s="38"/>
      <c r="M135" s="201"/>
      <c r="N135" s="202"/>
      <c r="O135" s="70"/>
      <c r="P135" s="70"/>
      <c r="Q135" s="70"/>
      <c r="R135" s="70"/>
      <c r="S135" s="70"/>
      <c r="T135" s="71"/>
      <c r="U135" s="33"/>
      <c r="V135" s="33"/>
      <c r="W135" s="33"/>
      <c r="X135" s="33"/>
      <c r="Y135" s="33"/>
      <c r="Z135" s="33"/>
      <c r="AA135" s="33"/>
      <c r="AB135" s="33"/>
      <c r="AC135" s="33"/>
      <c r="AD135" s="33"/>
      <c r="AE135" s="33"/>
      <c r="AT135" s="16" t="s">
        <v>123</v>
      </c>
      <c r="AU135" s="16" t="s">
        <v>83</v>
      </c>
    </row>
    <row r="136" spans="1:65" s="13" customFormat="1">
      <c r="B136" s="203"/>
      <c r="C136" s="204"/>
      <c r="D136" s="198" t="s">
        <v>125</v>
      </c>
      <c r="E136" s="205" t="s">
        <v>1</v>
      </c>
      <c r="F136" s="206" t="s">
        <v>150</v>
      </c>
      <c r="G136" s="204"/>
      <c r="H136" s="207">
        <v>2046.66</v>
      </c>
      <c r="I136" s="208"/>
      <c r="J136" s="204"/>
      <c r="K136" s="204"/>
      <c r="L136" s="209"/>
      <c r="M136" s="210"/>
      <c r="N136" s="211"/>
      <c r="O136" s="211"/>
      <c r="P136" s="211"/>
      <c r="Q136" s="211"/>
      <c r="R136" s="211"/>
      <c r="S136" s="211"/>
      <c r="T136" s="212"/>
      <c r="AT136" s="213" t="s">
        <v>125</v>
      </c>
      <c r="AU136" s="213" t="s">
        <v>83</v>
      </c>
      <c r="AV136" s="13" t="s">
        <v>83</v>
      </c>
      <c r="AW136" s="13" t="s">
        <v>29</v>
      </c>
      <c r="AX136" s="13" t="s">
        <v>73</v>
      </c>
      <c r="AY136" s="213" t="s">
        <v>113</v>
      </c>
    </row>
    <row r="137" spans="1:65" s="14" customFormat="1">
      <c r="B137" s="214"/>
      <c r="C137" s="215"/>
      <c r="D137" s="198" t="s">
        <v>125</v>
      </c>
      <c r="E137" s="216" t="s">
        <v>1</v>
      </c>
      <c r="F137" s="217" t="s">
        <v>133</v>
      </c>
      <c r="G137" s="215"/>
      <c r="H137" s="218">
        <v>2046.66</v>
      </c>
      <c r="I137" s="219"/>
      <c r="J137" s="215"/>
      <c r="K137" s="215"/>
      <c r="L137" s="220"/>
      <c r="M137" s="221"/>
      <c r="N137" s="222"/>
      <c r="O137" s="222"/>
      <c r="P137" s="222"/>
      <c r="Q137" s="222"/>
      <c r="R137" s="222"/>
      <c r="S137" s="222"/>
      <c r="T137" s="223"/>
      <c r="AT137" s="224" t="s">
        <v>125</v>
      </c>
      <c r="AU137" s="224" t="s">
        <v>83</v>
      </c>
      <c r="AV137" s="14" t="s">
        <v>121</v>
      </c>
      <c r="AW137" s="14" t="s">
        <v>29</v>
      </c>
      <c r="AX137" s="14" t="s">
        <v>81</v>
      </c>
      <c r="AY137" s="224" t="s">
        <v>113</v>
      </c>
    </row>
    <row r="138" spans="1:65" s="2" customFormat="1" ht="21.75" customHeight="1">
      <c r="A138" s="33"/>
      <c r="B138" s="34"/>
      <c r="C138" s="225" t="s">
        <v>151</v>
      </c>
      <c r="D138" s="225" t="s">
        <v>152</v>
      </c>
      <c r="E138" s="226" t="s">
        <v>153</v>
      </c>
      <c r="F138" s="227" t="s">
        <v>154</v>
      </c>
      <c r="G138" s="228" t="s">
        <v>155</v>
      </c>
      <c r="H138" s="229">
        <v>3417.922</v>
      </c>
      <c r="I138" s="230"/>
      <c r="J138" s="229">
        <f>ROUND(I138*H138,3)</f>
        <v>0</v>
      </c>
      <c r="K138" s="227" t="s">
        <v>120</v>
      </c>
      <c r="L138" s="231"/>
      <c r="M138" s="232" t="s">
        <v>1</v>
      </c>
      <c r="N138" s="233" t="s">
        <v>38</v>
      </c>
      <c r="O138" s="70"/>
      <c r="P138" s="193">
        <f>O138*H138</f>
        <v>0</v>
      </c>
      <c r="Q138" s="193">
        <v>1</v>
      </c>
      <c r="R138" s="193">
        <f>Q138*H138</f>
        <v>3417.922</v>
      </c>
      <c r="S138" s="193">
        <v>0</v>
      </c>
      <c r="T138" s="194">
        <f>S138*H138</f>
        <v>0</v>
      </c>
      <c r="U138" s="33"/>
      <c r="V138" s="33"/>
      <c r="W138" s="33"/>
      <c r="X138" s="33"/>
      <c r="Y138" s="33"/>
      <c r="Z138" s="33"/>
      <c r="AA138" s="33"/>
      <c r="AB138" s="33"/>
      <c r="AC138" s="33"/>
      <c r="AD138" s="33"/>
      <c r="AE138" s="33"/>
      <c r="AR138" s="195" t="s">
        <v>156</v>
      </c>
      <c r="AT138" s="195" t="s">
        <v>152</v>
      </c>
      <c r="AU138" s="195" t="s">
        <v>83</v>
      </c>
      <c r="AY138" s="16" t="s">
        <v>113</v>
      </c>
      <c r="BE138" s="196">
        <f>IF(N138="základní",J138,0)</f>
        <v>0</v>
      </c>
      <c r="BF138" s="196">
        <f>IF(N138="snížená",J138,0)</f>
        <v>0</v>
      </c>
      <c r="BG138" s="196">
        <f>IF(N138="zákl. přenesená",J138,0)</f>
        <v>0</v>
      </c>
      <c r="BH138" s="196">
        <f>IF(N138="sníž. přenesená",J138,0)</f>
        <v>0</v>
      </c>
      <c r="BI138" s="196">
        <f>IF(N138="nulová",J138,0)</f>
        <v>0</v>
      </c>
      <c r="BJ138" s="16" t="s">
        <v>81</v>
      </c>
      <c r="BK138" s="197">
        <f>ROUND(I138*H138,3)</f>
        <v>0</v>
      </c>
      <c r="BL138" s="16" t="s">
        <v>121</v>
      </c>
      <c r="BM138" s="195" t="s">
        <v>157</v>
      </c>
    </row>
    <row r="139" spans="1:65" s="2" customFormat="1">
      <c r="A139" s="33"/>
      <c r="B139" s="34"/>
      <c r="C139" s="35"/>
      <c r="D139" s="198" t="s">
        <v>123</v>
      </c>
      <c r="E139" s="35"/>
      <c r="F139" s="199" t="s">
        <v>154</v>
      </c>
      <c r="G139" s="35"/>
      <c r="H139" s="35"/>
      <c r="I139" s="200"/>
      <c r="J139" s="35"/>
      <c r="K139" s="35"/>
      <c r="L139" s="38"/>
      <c r="M139" s="201"/>
      <c r="N139" s="202"/>
      <c r="O139" s="70"/>
      <c r="P139" s="70"/>
      <c r="Q139" s="70"/>
      <c r="R139" s="70"/>
      <c r="S139" s="70"/>
      <c r="T139" s="71"/>
      <c r="U139" s="33"/>
      <c r="V139" s="33"/>
      <c r="W139" s="33"/>
      <c r="X139" s="33"/>
      <c r="Y139" s="33"/>
      <c r="Z139" s="33"/>
      <c r="AA139" s="33"/>
      <c r="AB139" s="33"/>
      <c r="AC139" s="33"/>
      <c r="AD139" s="33"/>
      <c r="AE139" s="33"/>
      <c r="AT139" s="16" t="s">
        <v>123</v>
      </c>
      <c r="AU139" s="16" t="s">
        <v>83</v>
      </c>
    </row>
    <row r="140" spans="1:65" s="13" customFormat="1">
      <c r="B140" s="203"/>
      <c r="C140" s="204"/>
      <c r="D140" s="198" t="s">
        <v>125</v>
      </c>
      <c r="E140" s="205" t="s">
        <v>1</v>
      </c>
      <c r="F140" s="206" t="s">
        <v>158</v>
      </c>
      <c r="G140" s="204"/>
      <c r="H140" s="207">
        <v>3417.922</v>
      </c>
      <c r="I140" s="208"/>
      <c r="J140" s="204"/>
      <c r="K140" s="204"/>
      <c r="L140" s="209"/>
      <c r="M140" s="210"/>
      <c r="N140" s="211"/>
      <c r="O140" s="211"/>
      <c r="P140" s="211"/>
      <c r="Q140" s="211"/>
      <c r="R140" s="211"/>
      <c r="S140" s="211"/>
      <c r="T140" s="212"/>
      <c r="AT140" s="213" t="s">
        <v>125</v>
      </c>
      <c r="AU140" s="213" t="s">
        <v>83</v>
      </c>
      <c r="AV140" s="13" t="s">
        <v>83</v>
      </c>
      <c r="AW140" s="13" t="s">
        <v>29</v>
      </c>
      <c r="AX140" s="13" t="s">
        <v>73</v>
      </c>
      <c r="AY140" s="213" t="s">
        <v>113</v>
      </c>
    </row>
    <row r="141" spans="1:65" s="14" customFormat="1">
      <c r="B141" s="214"/>
      <c r="C141" s="215"/>
      <c r="D141" s="198" t="s">
        <v>125</v>
      </c>
      <c r="E141" s="216" t="s">
        <v>1</v>
      </c>
      <c r="F141" s="217" t="s">
        <v>133</v>
      </c>
      <c r="G141" s="215"/>
      <c r="H141" s="218">
        <v>3417.922</v>
      </c>
      <c r="I141" s="219"/>
      <c r="J141" s="215"/>
      <c r="K141" s="215"/>
      <c r="L141" s="220"/>
      <c r="M141" s="221"/>
      <c r="N141" s="222"/>
      <c r="O141" s="222"/>
      <c r="P141" s="222"/>
      <c r="Q141" s="222"/>
      <c r="R141" s="222"/>
      <c r="S141" s="222"/>
      <c r="T141" s="223"/>
      <c r="AT141" s="224" t="s">
        <v>125</v>
      </c>
      <c r="AU141" s="224" t="s">
        <v>83</v>
      </c>
      <c r="AV141" s="14" t="s">
        <v>121</v>
      </c>
      <c r="AW141" s="14" t="s">
        <v>29</v>
      </c>
      <c r="AX141" s="14" t="s">
        <v>81</v>
      </c>
      <c r="AY141" s="224" t="s">
        <v>113</v>
      </c>
    </row>
    <row r="142" spans="1:65" s="2" customFormat="1" ht="16.5" customHeight="1">
      <c r="A142" s="33"/>
      <c r="B142" s="34"/>
      <c r="C142" s="185" t="s">
        <v>159</v>
      </c>
      <c r="D142" s="185" t="s">
        <v>116</v>
      </c>
      <c r="E142" s="186" t="s">
        <v>160</v>
      </c>
      <c r="F142" s="187" t="s">
        <v>161</v>
      </c>
      <c r="G142" s="188" t="s">
        <v>142</v>
      </c>
      <c r="H142" s="189">
        <v>3.1</v>
      </c>
      <c r="I142" s="190"/>
      <c r="J142" s="189">
        <f>ROUND(I142*H142,3)</f>
        <v>0</v>
      </c>
      <c r="K142" s="187" t="s">
        <v>120</v>
      </c>
      <c r="L142" s="38"/>
      <c r="M142" s="191" t="s">
        <v>1</v>
      </c>
      <c r="N142" s="192" t="s">
        <v>38</v>
      </c>
      <c r="O142" s="70"/>
      <c r="P142" s="193">
        <f>O142*H142</f>
        <v>0</v>
      </c>
      <c r="Q142" s="193">
        <v>0</v>
      </c>
      <c r="R142" s="193">
        <f>Q142*H142</f>
        <v>0</v>
      </c>
      <c r="S142" s="193">
        <v>0</v>
      </c>
      <c r="T142" s="194">
        <f>S142*H142</f>
        <v>0</v>
      </c>
      <c r="U142" s="33"/>
      <c r="V142" s="33"/>
      <c r="W142" s="33"/>
      <c r="X142" s="33"/>
      <c r="Y142" s="33"/>
      <c r="Z142" s="33"/>
      <c r="AA142" s="33"/>
      <c r="AB142" s="33"/>
      <c r="AC142" s="33"/>
      <c r="AD142" s="33"/>
      <c r="AE142" s="33"/>
      <c r="AR142" s="195" t="s">
        <v>121</v>
      </c>
      <c r="AT142" s="195" t="s">
        <v>116</v>
      </c>
      <c r="AU142" s="195" t="s">
        <v>83</v>
      </c>
      <c r="AY142" s="16" t="s">
        <v>113</v>
      </c>
      <c r="BE142" s="196">
        <f>IF(N142="základní",J142,0)</f>
        <v>0</v>
      </c>
      <c r="BF142" s="196">
        <f>IF(N142="snížená",J142,0)</f>
        <v>0</v>
      </c>
      <c r="BG142" s="196">
        <f>IF(N142="zákl. přenesená",J142,0)</f>
        <v>0</v>
      </c>
      <c r="BH142" s="196">
        <f>IF(N142="sníž. přenesená",J142,0)</f>
        <v>0</v>
      </c>
      <c r="BI142" s="196">
        <f>IF(N142="nulová",J142,0)</f>
        <v>0</v>
      </c>
      <c r="BJ142" s="16" t="s">
        <v>81</v>
      </c>
      <c r="BK142" s="197">
        <f>ROUND(I142*H142,3)</f>
        <v>0</v>
      </c>
      <c r="BL142" s="16" t="s">
        <v>121</v>
      </c>
      <c r="BM142" s="195" t="s">
        <v>162</v>
      </c>
    </row>
    <row r="143" spans="1:65" s="2" customFormat="1" ht="39">
      <c r="A143" s="33"/>
      <c r="B143" s="34"/>
      <c r="C143" s="35"/>
      <c r="D143" s="198" t="s">
        <v>123</v>
      </c>
      <c r="E143" s="35"/>
      <c r="F143" s="199" t="s">
        <v>163</v>
      </c>
      <c r="G143" s="35"/>
      <c r="H143" s="35"/>
      <c r="I143" s="200"/>
      <c r="J143" s="35"/>
      <c r="K143" s="35"/>
      <c r="L143" s="38"/>
      <c r="M143" s="201"/>
      <c r="N143" s="202"/>
      <c r="O143" s="70"/>
      <c r="P143" s="70"/>
      <c r="Q143" s="70"/>
      <c r="R143" s="70"/>
      <c r="S143" s="70"/>
      <c r="T143" s="71"/>
      <c r="U143" s="33"/>
      <c r="V143" s="33"/>
      <c r="W143" s="33"/>
      <c r="X143" s="33"/>
      <c r="Y143" s="33"/>
      <c r="Z143" s="33"/>
      <c r="AA143" s="33"/>
      <c r="AB143" s="33"/>
      <c r="AC143" s="33"/>
      <c r="AD143" s="33"/>
      <c r="AE143" s="33"/>
      <c r="AT143" s="16" t="s">
        <v>123</v>
      </c>
      <c r="AU143" s="16" t="s">
        <v>83</v>
      </c>
    </row>
    <row r="144" spans="1:65" s="2" customFormat="1" ht="19.5">
      <c r="A144" s="33"/>
      <c r="B144" s="34"/>
      <c r="C144" s="35"/>
      <c r="D144" s="198" t="s">
        <v>164</v>
      </c>
      <c r="E144" s="35"/>
      <c r="F144" s="234" t="s">
        <v>165</v>
      </c>
      <c r="G144" s="35"/>
      <c r="H144" s="35"/>
      <c r="I144" s="200"/>
      <c r="J144" s="35"/>
      <c r="K144" s="35"/>
      <c r="L144" s="38"/>
      <c r="M144" s="201"/>
      <c r="N144" s="202"/>
      <c r="O144" s="70"/>
      <c r="P144" s="70"/>
      <c r="Q144" s="70"/>
      <c r="R144" s="70"/>
      <c r="S144" s="70"/>
      <c r="T144" s="71"/>
      <c r="U144" s="33"/>
      <c r="V144" s="33"/>
      <c r="W144" s="33"/>
      <c r="X144" s="33"/>
      <c r="Y144" s="33"/>
      <c r="Z144" s="33"/>
      <c r="AA144" s="33"/>
      <c r="AB144" s="33"/>
      <c r="AC144" s="33"/>
      <c r="AD144" s="33"/>
      <c r="AE144" s="33"/>
      <c r="AT144" s="16" t="s">
        <v>164</v>
      </c>
      <c r="AU144" s="16" t="s">
        <v>83</v>
      </c>
    </row>
    <row r="145" spans="1:65" s="13" customFormat="1">
      <c r="B145" s="203"/>
      <c r="C145" s="204"/>
      <c r="D145" s="198" t="s">
        <v>125</v>
      </c>
      <c r="E145" s="205" t="s">
        <v>1</v>
      </c>
      <c r="F145" s="206" t="s">
        <v>166</v>
      </c>
      <c r="G145" s="204"/>
      <c r="H145" s="207">
        <v>3.1</v>
      </c>
      <c r="I145" s="208"/>
      <c r="J145" s="204"/>
      <c r="K145" s="204"/>
      <c r="L145" s="209"/>
      <c r="M145" s="210"/>
      <c r="N145" s="211"/>
      <c r="O145" s="211"/>
      <c r="P145" s="211"/>
      <c r="Q145" s="211"/>
      <c r="R145" s="211"/>
      <c r="S145" s="211"/>
      <c r="T145" s="212"/>
      <c r="AT145" s="213" t="s">
        <v>125</v>
      </c>
      <c r="AU145" s="213" t="s">
        <v>83</v>
      </c>
      <c r="AV145" s="13" t="s">
        <v>83</v>
      </c>
      <c r="AW145" s="13" t="s">
        <v>29</v>
      </c>
      <c r="AX145" s="13" t="s">
        <v>81</v>
      </c>
      <c r="AY145" s="213" t="s">
        <v>113</v>
      </c>
    </row>
    <row r="146" spans="1:65" s="2" customFormat="1" ht="24.2" customHeight="1">
      <c r="A146" s="33"/>
      <c r="B146" s="34"/>
      <c r="C146" s="185" t="s">
        <v>156</v>
      </c>
      <c r="D146" s="185" t="s">
        <v>116</v>
      </c>
      <c r="E146" s="186" t="s">
        <v>167</v>
      </c>
      <c r="F146" s="187" t="s">
        <v>168</v>
      </c>
      <c r="G146" s="188" t="s">
        <v>142</v>
      </c>
      <c r="H146" s="189">
        <v>2.6579999999999999</v>
      </c>
      <c r="I146" s="190"/>
      <c r="J146" s="189">
        <f>ROUND(I146*H146,3)</f>
        <v>0</v>
      </c>
      <c r="K146" s="187" t="s">
        <v>120</v>
      </c>
      <c r="L146" s="38"/>
      <c r="M146" s="191" t="s">
        <v>1</v>
      </c>
      <c r="N146" s="192" t="s">
        <v>38</v>
      </c>
      <c r="O146" s="70"/>
      <c r="P146" s="193">
        <f>O146*H146</f>
        <v>0</v>
      </c>
      <c r="Q146" s="193">
        <v>0</v>
      </c>
      <c r="R146" s="193">
        <f>Q146*H146</f>
        <v>0</v>
      </c>
      <c r="S146" s="193">
        <v>0</v>
      </c>
      <c r="T146" s="194">
        <f>S146*H146</f>
        <v>0</v>
      </c>
      <c r="U146" s="33"/>
      <c r="V146" s="33"/>
      <c r="W146" s="33"/>
      <c r="X146" s="33"/>
      <c r="Y146" s="33"/>
      <c r="Z146" s="33"/>
      <c r="AA146" s="33"/>
      <c r="AB146" s="33"/>
      <c r="AC146" s="33"/>
      <c r="AD146" s="33"/>
      <c r="AE146" s="33"/>
      <c r="AR146" s="195" t="s">
        <v>121</v>
      </c>
      <c r="AT146" s="195" t="s">
        <v>116</v>
      </c>
      <c r="AU146" s="195" t="s">
        <v>83</v>
      </c>
      <c r="AY146" s="16" t="s">
        <v>113</v>
      </c>
      <c r="BE146" s="196">
        <f>IF(N146="základní",J146,0)</f>
        <v>0</v>
      </c>
      <c r="BF146" s="196">
        <f>IF(N146="snížená",J146,0)</f>
        <v>0</v>
      </c>
      <c r="BG146" s="196">
        <f>IF(N146="zákl. přenesená",J146,0)</f>
        <v>0</v>
      </c>
      <c r="BH146" s="196">
        <f>IF(N146="sníž. přenesená",J146,0)</f>
        <v>0</v>
      </c>
      <c r="BI146" s="196">
        <f>IF(N146="nulová",J146,0)</f>
        <v>0</v>
      </c>
      <c r="BJ146" s="16" t="s">
        <v>81</v>
      </c>
      <c r="BK146" s="197">
        <f>ROUND(I146*H146,3)</f>
        <v>0</v>
      </c>
      <c r="BL146" s="16" t="s">
        <v>121</v>
      </c>
      <c r="BM146" s="195" t="s">
        <v>169</v>
      </c>
    </row>
    <row r="147" spans="1:65" s="2" customFormat="1" ht="48.75">
      <c r="A147" s="33"/>
      <c r="B147" s="34"/>
      <c r="C147" s="35"/>
      <c r="D147" s="198" t="s">
        <v>123</v>
      </c>
      <c r="E147" s="35"/>
      <c r="F147" s="199" t="s">
        <v>170</v>
      </c>
      <c r="G147" s="35"/>
      <c r="H147" s="35"/>
      <c r="I147" s="200"/>
      <c r="J147" s="35"/>
      <c r="K147" s="35"/>
      <c r="L147" s="38"/>
      <c r="M147" s="201"/>
      <c r="N147" s="202"/>
      <c r="O147" s="70"/>
      <c r="P147" s="70"/>
      <c r="Q147" s="70"/>
      <c r="R147" s="70"/>
      <c r="S147" s="70"/>
      <c r="T147" s="71"/>
      <c r="U147" s="33"/>
      <c r="V147" s="33"/>
      <c r="W147" s="33"/>
      <c r="X147" s="33"/>
      <c r="Y147" s="33"/>
      <c r="Z147" s="33"/>
      <c r="AA147" s="33"/>
      <c r="AB147" s="33"/>
      <c r="AC147" s="33"/>
      <c r="AD147" s="33"/>
      <c r="AE147" s="33"/>
      <c r="AT147" s="16" t="s">
        <v>123</v>
      </c>
      <c r="AU147" s="16" t="s">
        <v>83</v>
      </c>
    </row>
    <row r="148" spans="1:65" s="2" customFormat="1" ht="24.2" customHeight="1">
      <c r="A148" s="33"/>
      <c r="B148" s="34"/>
      <c r="C148" s="185" t="s">
        <v>171</v>
      </c>
      <c r="D148" s="185" t="s">
        <v>116</v>
      </c>
      <c r="E148" s="186" t="s">
        <v>172</v>
      </c>
      <c r="F148" s="187" t="s">
        <v>173</v>
      </c>
      <c r="G148" s="188" t="s">
        <v>142</v>
      </c>
      <c r="H148" s="189">
        <v>4.8920000000000003</v>
      </c>
      <c r="I148" s="190"/>
      <c r="J148" s="189">
        <f>ROUND(I148*H148,3)</f>
        <v>0</v>
      </c>
      <c r="K148" s="187" t="s">
        <v>120</v>
      </c>
      <c r="L148" s="38"/>
      <c r="M148" s="191" t="s">
        <v>1</v>
      </c>
      <c r="N148" s="192" t="s">
        <v>38</v>
      </c>
      <c r="O148" s="70"/>
      <c r="P148" s="193">
        <f>O148*H148</f>
        <v>0</v>
      </c>
      <c r="Q148" s="193">
        <v>0</v>
      </c>
      <c r="R148" s="193">
        <f>Q148*H148</f>
        <v>0</v>
      </c>
      <c r="S148" s="193">
        <v>0</v>
      </c>
      <c r="T148" s="194">
        <f>S148*H148</f>
        <v>0</v>
      </c>
      <c r="U148" s="33"/>
      <c r="V148" s="33"/>
      <c r="W148" s="33"/>
      <c r="X148" s="33"/>
      <c r="Y148" s="33"/>
      <c r="Z148" s="33"/>
      <c r="AA148" s="33"/>
      <c r="AB148" s="33"/>
      <c r="AC148" s="33"/>
      <c r="AD148" s="33"/>
      <c r="AE148" s="33"/>
      <c r="AR148" s="195" t="s">
        <v>121</v>
      </c>
      <c r="AT148" s="195" t="s">
        <v>116</v>
      </c>
      <c r="AU148" s="195" t="s">
        <v>83</v>
      </c>
      <c r="AY148" s="16" t="s">
        <v>113</v>
      </c>
      <c r="BE148" s="196">
        <f>IF(N148="základní",J148,0)</f>
        <v>0</v>
      </c>
      <c r="BF148" s="196">
        <f>IF(N148="snížená",J148,0)</f>
        <v>0</v>
      </c>
      <c r="BG148" s="196">
        <f>IF(N148="zákl. přenesená",J148,0)</f>
        <v>0</v>
      </c>
      <c r="BH148" s="196">
        <f>IF(N148="sníž. přenesená",J148,0)</f>
        <v>0</v>
      </c>
      <c r="BI148" s="196">
        <f>IF(N148="nulová",J148,0)</f>
        <v>0</v>
      </c>
      <c r="BJ148" s="16" t="s">
        <v>81</v>
      </c>
      <c r="BK148" s="197">
        <f>ROUND(I148*H148,3)</f>
        <v>0</v>
      </c>
      <c r="BL148" s="16" t="s">
        <v>121</v>
      </c>
      <c r="BM148" s="195" t="s">
        <v>174</v>
      </c>
    </row>
    <row r="149" spans="1:65" s="2" customFormat="1" ht="48.75">
      <c r="A149" s="33"/>
      <c r="B149" s="34"/>
      <c r="C149" s="35"/>
      <c r="D149" s="198" t="s">
        <v>123</v>
      </c>
      <c r="E149" s="35"/>
      <c r="F149" s="199" t="s">
        <v>175</v>
      </c>
      <c r="G149" s="35"/>
      <c r="H149" s="35"/>
      <c r="I149" s="200"/>
      <c r="J149" s="35"/>
      <c r="K149" s="35"/>
      <c r="L149" s="38"/>
      <c r="M149" s="201"/>
      <c r="N149" s="202"/>
      <c r="O149" s="70"/>
      <c r="P149" s="70"/>
      <c r="Q149" s="70"/>
      <c r="R149" s="70"/>
      <c r="S149" s="70"/>
      <c r="T149" s="71"/>
      <c r="U149" s="33"/>
      <c r="V149" s="33"/>
      <c r="W149" s="33"/>
      <c r="X149" s="33"/>
      <c r="Y149" s="33"/>
      <c r="Z149" s="33"/>
      <c r="AA149" s="33"/>
      <c r="AB149" s="33"/>
      <c r="AC149" s="33"/>
      <c r="AD149" s="33"/>
      <c r="AE149" s="33"/>
      <c r="AT149" s="16" t="s">
        <v>123</v>
      </c>
      <c r="AU149" s="16" t="s">
        <v>83</v>
      </c>
    </row>
    <row r="150" spans="1:65" s="13" customFormat="1">
      <c r="B150" s="203"/>
      <c r="C150" s="204"/>
      <c r="D150" s="198" t="s">
        <v>125</v>
      </c>
      <c r="E150" s="205" t="s">
        <v>1</v>
      </c>
      <c r="F150" s="206" t="s">
        <v>176</v>
      </c>
      <c r="G150" s="204"/>
      <c r="H150" s="207">
        <v>4.8920000000000003</v>
      </c>
      <c r="I150" s="208"/>
      <c r="J150" s="204"/>
      <c r="K150" s="204"/>
      <c r="L150" s="209"/>
      <c r="M150" s="210"/>
      <c r="N150" s="211"/>
      <c r="O150" s="211"/>
      <c r="P150" s="211"/>
      <c r="Q150" s="211"/>
      <c r="R150" s="211"/>
      <c r="S150" s="211"/>
      <c r="T150" s="212"/>
      <c r="AT150" s="213" t="s">
        <v>125</v>
      </c>
      <c r="AU150" s="213" t="s">
        <v>83</v>
      </c>
      <c r="AV150" s="13" t="s">
        <v>83</v>
      </c>
      <c r="AW150" s="13" t="s">
        <v>29</v>
      </c>
      <c r="AX150" s="13" t="s">
        <v>73</v>
      </c>
      <c r="AY150" s="213" t="s">
        <v>113</v>
      </c>
    </row>
    <row r="151" spans="1:65" s="14" customFormat="1">
      <c r="B151" s="214"/>
      <c r="C151" s="215"/>
      <c r="D151" s="198" t="s">
        <v>125</v>
      </c>
      <c r="E151" s="216" t="s">
        <v>1</v>
      </c>
      <c r="F151" s="217" t="s">
        <v>133</v>
      </c>
      <c r="G151" s="215"/>
      <c r="H151" s="218">
        <v>4.8920000000000003</v>
      </c>
      <c r="I151" s="219"/>
      <c r="J151" s="215"/>
      <c r="K151" s="215"/>
      <c r="L151" s="220"/>
      <c r="M151" s="221"/>
      <c r="N151" s="222"/>
      <c r="O151" s="222"/>
      <c r="P151" s="222"/>
      <c r="Q151" s="222"/>
      <c r="R151" s="222"/>
      <c r="S151" s="222"/>
      <c r="T151" s="223"/>
      <c r="AT151" s="224" t="s">
        <v>125</v>
      </c>
      <c r="AU151" s="224" t="s">
        <v>83</v>
      </c>
      <c r="AV151" s="14" t="s">
        <v>121</v>
      </c>
      <c r="AW151" s="14" t="s">
        <v>29</v>
      </c>
      <c r="AX151" s="14" t="s">
        <v>81</v>
      </c>
      <c r="AY151" s="224" t="s">
        <v>113</v>
      </c>
    </row>
    <row r="152" spans="1:65" s="2" customFormat="1" ht="16.5" customHeight="1">
      <c r="A152" s="33"/>
      <c r="B152" s="34"/>
      <c r="C152" s="185" t="s">
        <v>177</v>
      </c>
      <c r="D152" s="185" t="s">
        <v>116</v>
      </c>
      <c r="E152" s="186" t="s">
        <v>178</v>
      </c>
      <c r="F152" s="187" t="s">
        <v>179</v>
      </c>
      <c r="G152" s="188" t="s">
        <v>137</v>
      </c>
      <c r="H152" s="189">
        <v>15.2</v>
      </c>
      <c r="I152" s="190"/>
      <c r="J152" s="189">
        <f>ROUND(I152*H152,3)</f>
        <v>0</v>
      </c>
      <c r="K152" s="187" t="s">
        <v>120</v>
      </c>
      <c r="L152" s="38"/>
      <c r="M152" s="191" t="s">
        <v>1</v>
      </c>
      <c r="N152" s="192" t="s">
        <v>38</v>
      </c>
      <c r="O152" s="70"/>
      <c r="P152" s="193">
        <f>O152*H152</f>
        <v>0</v>
      </c>
      <c r="Q152" s="193">
        <v>0</v>
      </c>
      <c r="R152" s="193">
        <f>Q152*H152</f>
        <v>0</v>
      </c>
      <c r="S152" s="193">
        <v>0</v>
      </c>
      <c r="T152" s="194">
        <f>S152*H152</f>
        <v>0</v>
      </c>
      <c r="U152" s="33"/>
      <c r="V152" s="33"/>
      <c r="W152" s="33"/>
      <c r="X152" s="33"/>
      <c r="Y152" s="33"/>
      <c r="Z152" s="33"/>
      <c r="AA152" s="33"/>
      <c r="AB152" s="33"/>
      <c r="AC152" s="33"/>
      <c r="AD152" s="33"/>
      <c r="AE152" s="33"/>
      <c r="AR152" s="195" t="s">
        <v>121</v>
      </c>
      <c r="AT152" s="195" t="s">
        <v>116</v>
      </c>
      <c r="AU152" s="195" t="s">
        <v>83</v>
      </c>
      <c r="AY152" s="16" t="s">
        <v>113</v>
      </c>
      <c r="BE152" s="196">
        <f>IF(N152="základní",J152,0)</f>
        <v>0</v>
      </c>
      <c r="BF152" s="196">
        <f>IF(N152="snížená",J152,0)</f>
        <v>0</v>
      </c>
      <c r="BG152" s="196">
        <f>IF(N152="zákl. přenesená",J152,0)</f>
        <v>0</v>
      </c>
      <c r="BH152" s="196">
        <f>IF(N152="sníž. přenesená",J152,0)</f>
        <v>0</v>
      </c>
      <c r="BI152" s="196">
        <f>IF(N152="nulová",J152,0)</f>
        <v>0</v>
      </c>
      <c r="BJ152" s="16" t="s">
        <v>81</v>
      </c>
      <c r="BK152" s="197">
        <f>ROUND(I152*H152,3)</f>
        <v>0</v>
      </c>
      <c r="BL152" s="16" t="s">
        <v>121</v>
      </c>
      <c r="BM152" s="195" t="s">
        <v>180</v>
      </c>
    </row>
    <row r="153" spans="1:65" s="2" customFormat="1" ht="58.5">
      <c r="A153" s="33"/>
      <c r="B153" s="34"/>
      <c r="C153" s="35"/>
      <c r="D153" s="198" t="s">
        <v>123</v>
      </c>
      <c r="E153" s="35"/>
      <c r="F153" s="199" t="s">
        <v>181</v>
      </c>
      <c r="G153" s="35"/>
      <c r="H153" s="35"/>
      <c r="I153" s="200"/>
      <c r="J153" s="35"/>
      <c r="K153" s="35"/>
      <c r="L153" s="38"/>
      <c r="M153" s="201"/>
      <c r="N153" s="202"/>
      <c r="O153" s="70"/>
      <c r="P153" s="70"/>
      <c r="Q153" s="70"/>
      <c r="R153" s="70"/>
      <c r="S153" s="70"/>
      <c r="T153" s="71"/>
      <c r="U153" s="33"/>
      <c r="V153" s="33"/>
      <c r="W153" s="33"/>
      <c r="X153" s="33"/>
      <c r="Y153" s="33"/>
      <c r="Z153" s="33"/>
      <c r="AA153" s="33"/>
      <c r="AB153" s="33"/>
      <c r="AC153" s="33"/>
      <c r="AD153" s="33"/>
      <c r="AE153" s="33"/>
      <c r="AT153" s="16" t="s">
        <v>123</v>
      </c>
      <c r="AU153" s="16" t="s">
        <v>83</v>
      </c>
    </row>
    <row r="154" spans="1:65" s="2" customFormat="1" ht="19.5">
      <c r="A154" s="33"/>
      <c r="B154" s="34"/>
      <c r="C154" s="35"/>
      <c r="D154" s="198" t="s">
        <v>164</v>
      </c>
      <c r="E154" s="35"/>
      <c r="F154" s="234" t="s">
        <v>182</v>
      </c>
      <c r="G154" s="35"/>
      <c r="H154" s="35"/>
      <c r="I154" s="200"/>
      <c r="J154" s="35"/>
      <c r="K154" s="35"/>
      <c r="L154" s="38"/>
      <c r="M154" s="201"/>
      <c r="N154" s="202"/>
      <c r="O154" s="70"/>
      <c r="P154" s="70"/>
      <c r="Q154" s="70"/>
      <c r="R154" s="70"/>
      <c r="S154" s="70"/>
      <c r="T154" s="71"/>
      <c r="U154" s="33"/>
      <c r="V154" s="33"/>
      <c r="W154" s="33"/>
      <c r="X154" s="33"/>
      <c r="Y154" s="33"/>
      <c r="Z154" s="33"/>
      <c r="AA154" s="33"/>
      <c r="AB154" s="33"/>
      <c r="AC154" s="33"/>
      <c r="AD154" s="33"/>
      <c r="AE154" s="33"/>
      <c r="AT154" s="16" t="s">
        <v>164</v>
      </c>
      <c r="AU154" s="16" t="s">
        <v>83</v>
      </c>
    </row>
    <row r="155" spans="1:65" s="13" customFormat="1">
      <c r="B155" s="203"/>
      <c r="C155" s="204"/>
      <c r="D155" s="198" t="s">
        <v>125</v>
      </c>
      <c r="E155" s="205" t="s">
        <v>1</v>
      </c>
      <c r="F155" s="206" t="s">
        <v>183</v>
      </c>
      <c r="G155" s="204"/>
      <c r="H155" s="207">
        <v>15.2</v>
      </c>
      <c r="I155" s="208"/>
      <c r="J155" s="204"/>
      <c r="K155" s="204"/>
      <c r="L155" s="209"/>
      <c r="M155" s="210"/>
      <c r="N155" s="211"/>
      <c r="O155" s="211"/>
      <c r="P155" s="211"/>
      <c r="Q155" s="211"/>
      <c r="R155" s="211"/>
      <c r="S155" s="211"/>
      <c r="T155" s="212"/>
      <c r="AT155" s="213" t="s">
        <v>125</v>
      </c>
      <c r="AU155" s="213" t="s">
        <v>83</v>
      </c>
      <c r="AV155" s="13" t="s">
        <v>83</v>
      </c>
      <c r="AW155" s="13" t="s">
        <v>29</v>
      </c>
      <c r="AX155" s="13" t="s">
        <v>81</v>
      </c>
      <c r="AY155" s="213" t="s">
        <v>113</v>
      </c>
    </row>
    <row r="156" spans="1:65" s="2" customFormat="1" ht="16.5" customHeight="1">
      <c r="A156" s="33"/>
      <c r="B156" s="34"/>
      <c r="C156" s="225" t="s">
        <v>184</v>
      </c>
      <c r="D156" s="225" t="s">
        <v>152</v>
      </c>
      <c r="E156" s="226" t="s">
        <v>185</v>
      </c>
      <c r="F156" s="227" t="s">
        <v>186</v>
      </c>
      <c r="G156" s="228" t="s">
        <v>187</v>
      </c>
      <c r="H156" s="229">
        <v>16</v>
      </c>
      <c r="I156" s="230"/>
      <c r="J156" s="229">
        <f>ROUND(I156*H156,3)</f>
        <v>0</v>
      </c>
      <c r="K156" s="227" t="s">
        <v>120</v>
      </c>
      <c r="L156" s="231"/>
      <c r="M156" s="232" t="s">
        <v>1</v>
      </c>
      <c r="N156" s="233" t="s">
        <v>38</v>
      </c>
      <c r="O156" s="70"/>
      <c r="P156" s="193">
        <f>O156*H156</f>
        <v>0</v>
      </c>
      <c r="Q156" s="193">
        <v>4.4000000000000002E-4</v>
      </c>
      <c r="R156" s="193">
        <f>Q156*H156</f>
        <v>7.0400000000000003E-3</v>
      </c>
      <c r="S156" s="193">
        <v>0</v>
      </c>
      <c r="T156" s="194">
        <f>S156*H156</f>
        <v>0</v>
      </c>
      <c r="U156" s="33"/>
      <c r="V156" s="33"/>
      <c r="W156" s="33"/>
      <c r="X156" s="33"/>
      <c r="Y156" s="33"/>
      <c r="Z156" s="33"/>
      <c r="AA156" s="33"/>
      <c r="AB156" s="33"/>
      <c r="AC156" s="33"/>
      <c r="AD156" s="33"/>
      <c r="AE156" s="33"/>
      <c r="AR156" s="195" t="s">
        <v>156</v>
      </c>
      <c r="AT156" s="195" t="s">
        <v>152</v>
      </c>
      <c r="AU156" s="195" t="s">
        <v>83</v>
      </c>
      <c r="AY156" s="16" t="s">
        <v>113</v>
      </c>
      <c r="BE156" s="196">
        <f>IF(N156="základní",J156,0)</f>
        <v>0</v>
      </c>
      <c r="BF156" s="196">
        <f>IF(N156="snížená",J156,0)</f>
        <v>0</v>
      </c>
      <c r="BG156" s="196">
        <f>IF(N156="zákl. přenesená",J156,0)</f>
        <v>0</v>
      </c>
      <c r="BH156" s="196">
        <f>IF(N156="sníž. přenesená",J156,0)</f>
        <v>0</v>
      </c>
      <c r="BI156" s="196">
        <f>IF(N156="nulová",J156,0)</f>
        <v>0</v>
      </c>
      <c r="BJ156" s="16" t="s">
        <v>81</v>
      </c>
      <c r="BK156" s="197">
        <f>ROUND(I156*H156,3)</f>
        <v>0</v>
      </c>
      <c r="BL156" s="16" t="s">
        <v>121</v>
      </c>
      <c r="BM156" s="195" t="s">
        <v>188</v>
      </c>
    </row>
    <row r="157" spans="1:65" s="2" customFormat="1">
      <c r="A157" s="33"/>
      <c r="B157" s="34"/>
      <c r="C157" s="35"/>
      <c r="D157" s="198" t="s">
        <v>123</v>
      </c>
      <c r="E157" s="35"/>
      <c r="F157" s="199" t="s">
        <v>186</v>
      </c>
      <c r="G157" s="35"/>
      <c r="H157" s="35"/>
      <c r="I157" s="200"/>
      <c r="J157" s="35"/>
      <c r="K157" s="35"/>
      <c r="L157" s="38"/>
      <c r="M157" s="201"/>
      <c r="N157" s="202"/>
      <c r="O157" s="70"/>
      <c r="P157" s="70"/>
      <c r="Q157" s="70"/>
      <c r="R157" s="70"/>
      <c r="S157" s="70"/>
      <c r="T157" s="71"/>
      <c r="U157" s="33"/>
      <c r="V157" s="33"/>
      <c r="W157" s="33"/>
      <c r="X157" s="33"/>
      <c r="Y157" s="33"/>
      <c r="Z157" s="33"/>
      <c r="AA157" s="33"/>
      <c r="AB157" s="33"/>
      <c r="AC157" s="33"/>
      <c r="AD157" s="33"/>
      <c r="AE157" s="33"/>
      <c r="AT157" s="16" t="s">
        <v>123</v>
      </c>
      <c r="AU157" s="16" t="s">
        <v>83</v>
      </c>
    </row>
    <row r="158" spans="1:65" s="13" customFormat="1">
      <c r="B158" s="203"/>
      <c r="C158" s="204"/>
      <c r="D158" s="198" t="s">
        <v>125</v>
      </c>
      <c r="E158" s="205" t="s">
        <v>1</v>
      </c>
      <c r="F158" s="206" t="s">
        <v>189</v>
      </c>
      <c r="G158" s="204"/>
      <c r="H158" s="207">
        <v>16</v>
      </c>
      <c r="I158" s="208"/>
      <c r="J158" s="204"/>
      <c r="K158" s="204"/>
      <c r="L158" s="209"/>
      <c r="M158" s="210"/>
      <c r="N158" s="211"/>
      <c r="O158" s="211"/>
      <c r="P158" s="211"/>
      <c r="Q158" s="211"/>
      <c r="R158" s="211"/>
      <c r="S158" s="211"/>
      <c r="T158" s="212"/>
      <c r="AT158" s="213" t="s">
        <v>125</v>
      </c>
      <c r="AU158" s="213" t="s">
        <v>83</v>
      </c>
      <c r="AV158" s="13" t="s">
        <v>83</v>
      </c>
      <c r="AW158" s="13" t="s">
        <v>29</v>
      </c>
      <c r="AX158" s="13" t="s">
        <v>73</v>
      </c>
      <c r="AY158" s="213" t="s">
        <v>113</v>
      </c>
    </row>
    <row r="159" spans="1:65" s="14" customFormat="1">
      <c r="B159" s="214"/>
      <c r="C159" s="215"/>
      <c r="D159" s="198" t="s">
        <v>125</v>
      </c>
      <c r="E159" s="216" t="s">
        <v>1</v>
      </c>
      <c r="F159" s="217" t="s">
        <v>133</v>
      </c>
      <c r="G159" s="215"/>
      <c r="H159" s="218">
        <v>16</v>
      </c>
      <c r="I159" s="219"/>
      <c r="J159" s="215"/>
      <c r="K159" s="215"/>
      <c r="L159" s="220"/>
      <c r="M159" s="221"/>
      <c r="N159" s="222"/>
      <c r="O159" s="222"/>
      <c r="P159" s="222"/>
      <c r="Q159" s="222"/>
      <c r="R159" s="222"/>
      <c r="S159" s="222"/>
      <c r="T159" s="223"/>
      <c r="AT159" s="224" t="s">
        <v>125</v>
      </c>
      <c r="AU159" s="224" t="s">
        <v>83</v>
      </c>
      <c r="AV159" s="14" t="s">
        <v>121</v>
      </c>
      <c r="AW159" s="14" t="s">
        <v>29</v>
      </c>
      <c r="AX159" s="14" t="s">
        <v>81</v>
      </c>
      <c r="AY159" s="224" t="s">
        <v>113</v>
      </c>
    </row>
    <row r="160" spans="1:65" s="2" customFormat="1" ht="16.5" customHeight="1">
      <c r="A160" s="33"/>
      <c r="B160" s="34"/>
      <c r="C160" s="185" t="s">
        <v>190</v>
      </c>
      <c r="D160" s="185" t="s">
        <v>116</v>
      </c>
      <c r="E160" s="186" t="s">
        <v>191</v>
      </c>
      <c r="F160" s="187" t="s">
        <v>192</v>
      </c>
      <c r="G160" s="188" t="s">
        <v>187</v>
      </c>
      <c r="H160" s="189">
        <v>240</v>
      </c>
      <c r="I160" s="190"/>
      <c r="J160" s="189">
        <f>ROUND(I160*H160,3)</f>
        <v>0</v>
      </c>
      <c r="K160" s="187" t="s">
        <v>120</v>
      </c>
      <c r="L160" s="38"/>
      <c r="M160" s="191" t="s">
        <v>1</v>
      </c>
      <c r="N160" s="192" t="s">
        <v>38</v>
      </c>
      <c r="O160" s="70"/>
      <c r="P160" s="193">
        <f>O160*H160</f>
        <v>0</v>
      </c>
      <c r="Q160" s="193">
        <v>0</v>
      </c>
      <c r="R160" s="193">
        <f>Q160*H160</f>
        <v>0</v>
      </c>
      <c r="S160" s="193">
        <v>0</v>
      </c>
      <c r="T160" s="194">
        <f>S160*H160</f>
        <v>0</v>
      </c>
      <c r="U160" s="33"/>
      <c r="V160" s="33"/>
      <c r="W160" s="33"/>
      <c r="X160" s="33"/>
      <c r="Y160" s="33"/>
      <c r="Z160" s="33"/>
      <c r="AA160" s="33"/>
      <c r="AB160" s="33"/>
      <c r="AC160" s="33"/>
      <c r="AD160" s="33"/>
      <c r="AE160" s="33"/>
      <c r="AR160" s="195" t="s">
        <v>121</v>
      </c>
      <c r="AT160" s="195" t="s">
        <v>116</v>
      </c>
      <c r="AU160" s="195" t="s">
        <v>83</v>
      </c>
      <c r="AY160" s="16" t="s">
        <v>113</v>
      </c>
      <c r="BE160" s="196">
        <f>IF(N160="základní",J160,0)</f>
        <v>0</v>
      </c>
      <c r="BF160" s="196">
        <f>IF(N160="snížená",J160,0)</f>
        <v>0</v>
      </c>
      <c r="BG160" s="196">
        <f>IF(N160="zákl. přenesená",J160,0)</f>
        <v>0</v>
      </c>
      <c r="BH160" s="196">
        <f>IF(N160="sníž. přenesená",J160,0)</f>
        <v>0</v>
      </c>
      <c r="BI160" s="196">
        <f>IF(N160="nulová",J160,0)</f>
        <v>0</v>
      </c>
      <c r="BJ160" s="16" t="s">
        <v>81</v>
      </c>
      <c r="BK160" s="197">
        <f>ROUND(I160*H160,3)</f>
        <v>0</v>
      </c>
      <c r="BL160" s="16" t="s">
        <v>121</v>
      </c>
      <c r="BM160" s="195" t="s">
        <v>193</v>
      </c>
    </row>
    <row r="161" spans="1:65" s="2" customFormat="1" ht="29.25">
      <c r="A161" s="33"/>
      <c r="B161" s="34"/>
      <c r="C161" s="35"/>
      <c r="D161" s="198" t="s">
        <v>123</v>
      </c>
      <c r="E161" s="35"/>
      <c r="F161" s="199" t="s">
        <v>194</v>
      </c>
      <c r="G161" s="35"/>
      <c r="H161" s="35"/>
      <c r="I161" s="200"/>
      <c r="J161" s="35"/>
      <c r="K161" s="35"/>
      <c r="L161" s="38"/>
      <c r="M161" s="201"/>
      <c r="N161" s="202"/>
      <c r="O161" s="70"/>
      <c r="P161" s="70"/>
      <c r="Q161" s="70"/>
      <c r="R161" s="70"/>
      <c r="S161" s="70"/>
      <c r="T161" s="71"/>
      <c r="U161" s="33"/>
      <c r="V161" s="33"/>
      <c r="W161" s="33"/>
      <c r="X161" s="33"/>
      <c r="Y161" s="33"/>
      <c r="Z161" s="33"/>
      <c r="AA161" s="33"/>
      <c r="AB161" s="33"/>
      <c r="AC161" s="33"/>
      <c r="AD161" s="33"/>
      <c r="AE161" s="33"/>
      <c r="AT161" s="16" t="s">
        <v>123</v>
      </c>
      <c r="AU161" s="16" t="s">
        <v>83</v>
      </c>
    </row>
    <row r="162" spans="1:65" s="2" customFormat="1" ht="19.5">
      <c r="A162" s="33"/>
      <c r="B162" s="34"/>
      <c r="C162" s="35"/>
      <c r="D162" s="198" t="s">
        <v>164</v>
      </c>
      <c r="E162" s="35"/>
      <c r="F162" s="234" t="s">
        <v>195</v>
      </c>
      <c r="G162" s="35"/>
      <c r="H162" s="35"/>
      <c r="I162" s="200"/>
      <c r="J162" s="35"/>
      <c r="K162" s="35"/>
      <c r="L162" s="38"/>
      <c r="M162" s="201"/>
      <c r="N162" s="202"/>
      <c r="O162" s="70"/>
      <c r="P162" s="70"/>
      <c r="Q162" s="70"/>
      <c r="R162" s="70"/>
      <c r="S162" s="70"/>
      <c r="T162" s="71"/>
      <c r="U162" s="33"/>
      <c r="V162" s="33"/>
      <c r="W162" s="33"/>
      <c r="X162" s="33"/>
      <c r="Y162" s="33"/>
      <c r="Z162" s="33"/>
      <c r="AA162" s="33"/>
      <c r="AB162" s="33"/>
      <c r="AC162" s="33"/>
      <c r="AD162" s="33"/>
      <c r="AE162" s="33"/>
      <c r="AT162" s="16" t="s">
        <v>164</v>
      </c>
      <c r="AU162" s="16" t="s">
        <v>83</v>
      </c>
    </row>
    <row r="163" spans="1:65" s="2" customFormat="1" ht="24.2" customHeight="1">
      <c r="A163" s="33"/>
      <c r="B163" s="34"/>
      <c r="C163" s="185" t="s">
        <v>196</v>
      </c>
      <c r="D163" s="185" t="s">
        <v>116</v>
      </c>
      <c r="E163" s="186" t="s">
        <v>197</v>
      </c>
      <c r="F163" s="187" t="s">
        <v>198</v>
      </c>
      <c r="G163" s="188" t="s">
        <v>142</v>
      </c>
      <c r="H163" s="189">
        <v>2.7</v>
      </c>
      <c r="I163" s="190"/>
      <c r="J163" s="189">
        <f>ROUND(I163*H163,3)</f>
        <v>0</v>
      </c>
      <c r="K163" s="187" t="s">
        <v>120</v>
      </c>
      <c r="L163" s="38"/>
      <c r="M163" s="191" t="s">
        <v>1</v>
      </c>
      <c r="N163" s="192" t="s">
        <v>38</v>
      </c>
      <c r="O163" s="70"/>
      <c r="P163" s="193">
        <f>O163*H163</f>
        <v>0</v>
      </c>
      <c r="Q163" s="193">
        <v>0</v>
      </c>
      <c r="R163" s="193">
        <f>Q163*H163</f>
        <v>0</v>
      </c>
      <c r="S163" s="193">
        <v>0</v>
      </c>
      <c r="T163" s="194">
        <f>S163*H163</f>
        <v>0</v>
      </c>
      <c r="U163" s="33"/>
      <c r="V163" s="33"/>
      <c r="W163" s="33"/>
      <c r="X163" s="33"/>
      <c r="Y163" s="33"/>
      <c r="Z163" s="33"/>
      <c r="AA163" s="33"/>
      <c r="AB163" s="33"/>
      <c r="AC163" s="33"/>
      <c r="AD163" s="33"/>
      <c r="AE163" s="33"/>
      <c r="AR163" s="195" t="s">
        <v>121</v>
      </c>
      <c r="AT163" s="195" t="s">
        <v>116</v>
      </c>
      <c r="AU163" s="195" t="s">
        <v>83</v>
      </c>
      <c r="AY163" s="16" t="s">
        <v>113</v>
      </c>
      <c r="BE163" s="196">
        <f>IF(N163="základní",J163,0)</f>
        <v>0</v>
      </c>
      <c r="BF163" s="196">
        <f>IF(N163="snížená",J163,0)</f>
        <v>0</v>
      </c>
      <c r="BG163" s="196">
        <f>IF(N163="zákl. přenesená",J163,0)</f>
        <v>0</v>
      </c>
      <c r="BH163" s="196">
        <f>IF(N163="sníž. přenesená",J163,0)</f>
        <v>0</v>
      </c>
      <c r="BI163" s="196">
        <f>IF(N163="nulová",J163,0)</f>
        <v>0</v>
      </c>
      <c r="BJ163" s="16" t="s">
        <v>81</v>
      </c>
      <c r="BK163" s="197">
        <f>ROUND(I163*H163,3)</f>
        <v>0</v>
      </c>
      <c r="BL163" s="16" t="s">
        <v>121</v>
      </c>
      <c r="BM163" s="195" t="s">
        <v>199</v>
      </c>
    </row>
    <row r="164" spans="1:65" s="2" customFormat="1" ht="78">
      <c r="A164" s="33"/>
      <c r="B164" s="34"/>
      <c r="C164" s="35"/>
      <c r="D164" s="198" t="s">
        <v>123</v>
      </c>
      <c r="E164" s="35"/>
      <c r="F164" s="199" t="s">
        <v>200</v>
      </c>
      <c r="G164" s="35"/>
      <c r="H164" s="35"/>
      <c r="I164" s="200"/>
      <c r="J164" s="35"/>
      <c r="K164" s="35"/>
      <c r="L164" s="38"/>
      <c r="M164" s="201"/>
      <c r="N164" s="202"/>
      <c r="O164" s="70"/>
      <c r="P164" s="70"/>
      <c r="Q164" s="70"/>
      <c r="R164" s="70"/>
      <c r="S164" s="70"/>
      <c r="T164" s="71"/>
      <c r="U164" s="33"/>
      <c r="V164" s="33"/>
      <c r="W164" s="33"/>
      <c r="X164" s="33"/>
      <c r="Y164" s="33"/>
      <c r="Z164" s="33"/>
      <c r="AA164" s="33"/>
      <c r="AB164" s="33"/>
      <c r="AC164" s="33"/>
      <c r="AD164" s="33"/>
      <c r="AE164" s="33"/>
      <c r="AT164" s="16" t="s">
        <v>123</v>
      </c>
      <c r="AU164" s="16" t="s">
        <v>83</v>
      </c>
    </row>
    <row r="165" spans="1:65" s="2" customFormat="1" ht="19.5">
      <c r="A165" s="33"/>
      <c r="B165" s="34"/>
      <c r="C165" s="35"/>
      <c r="D165" s="198" t="s">
        <v>164</v>
      </c>
      <c r="E165" s="35"/>
      <c r="F165" s="234" t="s">
        <v>165</v>
      </c>
      <c r="G165" s="35"/>
      <c r="H165" s="35"/>
      <c r="I165" s="200"/>
      <c r="J165" s="35"/>
      <c r="K165" s="35"/>
      <c r="L165" s="38"/>
      <c r="M165" s="201"/>
      <c r="N165" s="202"/>
      <c r="O165" s="70"/>
      <c r="P165" s="70"/>
      <c r="Q165" s="70"/>
      <c r="R165" s="70"/>
      <c r="S165" s="70"/>
      <c r="T165" s="71"/>
      <c r="U165" s="33"/>
      <c r="V165" s="33"/>
      <c r="W165" s="33"/>
      <c r="X165" s="33"/>
      <c r="Y165" s="33"/>
      <c r="Z165" s="33"/>
      <c r="AA165" s="33"/>
      <c r="AB165" s="33"/>
      <c r="AC165" s="33"/>
      <c r="AD165" s="33"/>
      <c r="AE165" s="33"/>
      <c r="AT165" s="16" t="s">
        <v>164</v>
      </c>
      <c r="AU165" s="16" t="s">
        <v>83</v>
      </c>
    </row>
    <row r="166" spans="1:65" s="13" customFormat="1">
      <c r="B166" s="203"/>
      <c r="C166" s="204"/>
      <c r="D166" s="198" t="s">
        <v>125</v>
      </c>
      <c r="E166" s="205" t="s">
        <v>1</v>
      </c>
      <c r="F166" s="206" t="s">
        <v>201</v>
      </c>
      <c r="G166" s="204"/>
      <c r="H166" s="207">
        <v>2.7</v>
      </c>
      <c r="I166" s="208"/>
      <c r="J166" s="204"/>
      <c r="K166" s="204"/>
      <c r="L166" s="209"/>
      <c r="M166" s="210"/>
      <c r="N166" s="211"/>
      <c r="O166" s="211"/>
      <c r="P166" s="211"/>
      <c r="Q166" s="211"/>
      <c r="R166" s="211"/>
      <c r="S166" s="211"/>
      <c r="T166" s="212"/>
      <c r="AT166" s="213" t="s">
        <v>125</v>
      </c>
      <c r="AU166" s="213" t="s">
        <v>83</v>
      </c>
      <c r="AV166" s="13" t="s">
        <v>83</v>
      </c>
      <c r="AW166" s="13" t="s">
        <v>29</v>
      </c>
      <c r="AX166" s="13" t="s">
        <v>81</v>
      </c>
      <c r="AY166" s="213" t="s">
        <v>113</v>
      </c>
    </row>
    <row r="167" spans="1:65" s="2" customFormat="1" ht="24.2" customHeight="1">
      <c r="A167" s="33"/>
      <c r="B167" s="34"/>
      <c r="C167" s="185" t="s">
        <v>202</v>
      </c>
      <c r="D167" s="185" t="s">
        <v>116</v>
      </c>
      <c r="E167" s="186" t="s">
        <v>203</v>
      </c>
      <c r="F167" s="187" t="s">
        <v>204</v>
      </c>
      <c r="G167" s="188" t="s">
        <v>142</v>
      </c>
      <c r="H167" s="189">
        <v>0.4</v>
      </c>
      <c r="I167" s="190"/>
      <c r="J167" s="189">
        <f>ROUND(I167*H167,3)</f>
        <v>0</v>
      </c>
      <c r="K167" s="187" t="s">
        <v>120</v>
      </c>
      <c r="L167" s="38"/>
      <c r="M167" s="191" t="s">
        <v>1</v>
      </c>
      <c r="N167" s="192" t="s">
        <v>38</v>
      </c>
      <c r="O167" s="70"/>
      <c r="P167" s="193">
        <f>O167*H167</f>
        <v>0</v>
      </c>
      <c r="Q167" s="193">
        <v>0</v>
      </c>
      <c r="R167" s="193">
        <f>Q167*H167</f>
        <v>0</v>
      </c>
      <c r="S167" s="193">
        <v>0</v>
      </c>
      <c r="T167" s="194">
        <f>S167*H167</f>
        <v>0</v>
      </c>
      <c r="U167" s="33"/>
      <c r="V167" s="33"/>
      <c r="W167" s="33"/>
      <c r="X167" s="33"/>
      <c r="Y167" s="33"/>
      <c r="Z167" s="33"/>
      <c r="AA167" s="33"/>
      <c r="AB167" s="33"/>
      <c r="AC167" s="33"/>
      <c r="AD167" s="33"/>
      <c r="AE167" s="33"/>
      <c r="AR167" s="195" t="s">
        <v>121</v>
      </c>
      <c r="AT167" s="195" t="s">
        <v>116</v>
      </c>
      <c r="AU167" s="195" t="s">
        <v>83</v>
      </c>
      <c r="AY167" s="16" t="s">
        <v>113</v>
      </c>
      <c r="BE167" s="196">
        <f>IF(N167="základní",J167,0)</f>
        <v>0</v>
      </c>
      <c r="BF167" s="196">
        <f>IF(N167="snížená",J167,0)</f>
        <v>0</v>
      </c>
      <c r="BG167" s="196">
        <f>IF(N167="zákl. přenesená",J167,0)</f>
        <v>0</v>
      </c>
      <c r="BH167" s="196">
        <f>IF(N167="sníž. přenesená",J167,0)</f>
        <v>0</v>
      </c>
      <c r="BI167" s="196">
        <f>IF(N167="nulová",J167,0)</f>
        <v>0</v>
      </c>
      <c r="BJ167" s="16" t="s">
        <v>81</v>
      </c>
      <c r="BK167" s="197">
        <f>ROUND(I167*H167,3)</f>
        <v>0</v>
      </c>
      <c r="BL167" s="16" t="s">
        <v>121</v>
      </c>
      <c r="BM167" s="195" t="s">
        <v>205</v>
      </c>
    </row>
    <row r="168" spans="1:65" s="2" customFormat="1" ht="78">
      <c r="A168" s="33"/>
      <c r="B168" s="34"/>
      <c r="C168" s="35"/>
      <c r="D168" s="198" t="s">
        <v>123</v>
      </c>
      <c r="E168" s="35"/>
      <c r="F168" s="199" t="s">
        <v>206</v>
      </c>
      <c r="G168" s="35"/>
      <c r="H168" s="35"/>
      <c r="I168" s="200"/>
      <c r="J168" s="35"/>
      <c r="K168" s="35"/>
      <c r="L168" s="38"/>
      <c r="M168" s="201"/>
      <c r="N168" s="202"/>
      <c r="O168" s="70"/>
      <c r="P168" s="70"/>
      <c r="Q168" s="70"/>
      <c r="R168" s="70"/>
      <c r="S168" s="70"/>
      <c r="T168" s="71"/>
      <c r="U168" s="33"/>
      <c r="V168" s="33"/>
      <c r="W168" s="33"/>
      <c r="X168" s="33"/>
      <c r="Y168" s="33"/>
      <c r="Z168" s="33"/>
      <c r="AA168" s="33"/>
      <c r="AB168" s="33"/>
      <c r="AC168" s="33"/>
      <c r="AD168" s="33"/>
      <c r="AE168" s="33"/>
      <c r="AT168" s="16" t="s">
        <v>123</v>
      </c>
      <c r="AU168" s="16" t="s">
        <v>83</v>
      </c>
    </row>
    <row r="169" spans="1:65" s="2" customFormat="1" ht="24.2" customHeight="1">
      <c r="A169" s="33"/>
      <c r="B169" s="34"/>
      <c r="C169" s="185" t="s">
        <v>8</v>
      </c>
      <c r="D169" s="185" t="s">
        <v>116</v>
      </c>
      <c r="E169" s="186" t="s">
        <v>207</v>
      </c>
      <c r="F169" s="187" t="s">
        <v>208</v>
      </c>
      <c r="G169" s="188" t="s">
        <v>142</v>
      </c>
      <c r="H169" s="189">
        <v>2.6579999999999999</v>
      </c>
      <c r="I169" s="190"/>
      <c r="J169" s="189">
        <f>ROUND(I169*H169,3)</f>
        <v>0</v>
      </c>
      <c r="K169" s="187" t="s">
        <v>120</v>
      </c>
      <c r="L169" s="38"/>
      <c r="M169" s="191" t="s">
        <v>1</v>
      </c>
      <c r="N169" s="192" t="s">
        <v>38</v>
      </c>
      <c r="O169" s="70"/>
      <c r="P169" s="193">
        <f>O169*H169</f>
        <v>0</v>
      </c>
      <c r="Q169" s="193">
        <v>0</v>
      </c>
      <c r="R169" s="193">
        <f>Q169*H169</f>
        <v>0</v>
      </c>
      <c r="S169" s="193">
        <v>0</v>
      </c>
      <c r="T169" s="194">
        <f>S169*H169</f>
        <v>0</v>
      </c>
      <c r="U169" s="33"/>
      <c r="V169" s="33"/>
      <c r="W169" s="33"/>
      <c r="X169" s="33"/>
      <c r="Y169" s="33"/>
      <c r="Z169" s="33"/>
      <c r="AA169" s="33"/>
      <c r="AB169" s="33"/>
      <c r="AC169" s="33"/>
      <c r="AD169" s="33"/>
      <c r="AE169" s="33"/>
      <c r="AR169" s="195" t="s">
        <v>121</v>
      </c>
      <c r="AT169" s="195" t="s">
        <v>116</v>
      </c>
      <c r="AU169" s="195" t="s">
        <v>83</v>
      </c>
      <c r="AY169" s="16" t="s">
        <v>113</v>
      </c>
      <c r="BE169" s="196">
        <f>IF(N169="základní",J169,0)</f>
        <v>0</v>
      </c>
      <c r="BF169" s="196">
        <f>IF(N169="snížená",J169,0)</f>
        <v>0</v>
      </c>
      <c r="BG169" s="196">
        <f>IF(N169="zákl. přenesená",J169,0)</f>
        <v>0</v>
      </c>
      <c r="BH169" s="196">
        <f>IF(N169="sníž. přenesená",J169,0)</f>
        <v>0</v>
      </c>
      <c r="BI169" s="196">
        <f>IF(N169="nulová",J169,0)</f>
        <v>0</v>
      </c>
      <c r="BJ169" s="16" t="s">
        <v>81</v>
      </c>
      <c r="BK169" s="197">
        <f>ROUND(I169*H169,3)</f>
        <v>0</v>
      </c>
      <c r="BL169" s="16" t="s">
        <v>121</v>
      </c>
      <c r="BM169" s="195" t="s">
        <v>209</v>
      </c>
    </row>
    <row r="170" spans="1:65" s="2" customFormat="1" ht="78">
      <c r="A170" s="33"/>
      <c r="B170" s="34"/>
      <c r="C170" s="35"/>
      <c r="D170" s="198" t="s">
        <v>123</v>
      </c>
      <c r="E170" s="35"/>
      <c r="F170" s="199" t="s">
        <v>210</v>
      </c>
      <c r="G170" s="35"/>
      <c r="H170" s="35"/>
      <c r="I170" s="200"/>
      <c r="J170" s="35"/>
      <c r="K170" s="35"/>
      <c r="L170" s="38"/>
      <c r="M170" s="201"/>
      <c r="N170" s="202"/>
      <c r="O170" s="70"/>
      <c r="P170" s="70"/>
      <c r="Q170" s="70"/>
      <c r="R170" s="70"/>
      <c r="S170" s="70"/>
      <c r="T170" s="71"/>
      <c r="U170" s="33"/>
      <c r="V170" s="33"/>
      <c r="W170" s="33"/>
      <c r="X170" s="33"/>
      <c r="Y170" s="33"/>
      <c r="Z170" s="33"/>
      <c r="AA170" s="33"/>
      <c r="AB170" s="33"/>
      <c r="AC170" s="33"/>
      <c r="AD170" s="33"/>
      <c r="AE170" s="33"/>
      <c r="AT170" s="16" t="s">
        <v>123</v>
      </c>
      <c r="AU170" s="16" t="s">
        <v>83</v>
      </c>
    </row>
    <row r="171" spans="1:65" s="2" customFormat="1" ht="19.5">
      <c r="A171" s="33"/>
      <c r="B171" s="34"/>
      <c r="C171" s="35"/>
      <c r="D171" s="198" t="s">
        <v>164</v>
      </c>
      <c r="E171" s="35"/>
      <c r="F171" s="234" t="s">
        <v>165</v>
      </c>
      <c r="G171" s="35"/>
      <c r="H171" s="35"/>
      <c r="I171" s="200"/>
      <c r="J171" s="35"/>
      <c r="K171" s="35"/>
      <c r="L171" s="38"/>
      <c r="M171" s="201"/>
      <c r="N171" s="202"/>
      <c r="O171" s="70"/>
      <c r="P171" s="70"/>
      <c r="Q171" s="70"/>
      <c r="R171" s="70"/>
      <c r="S171" s="70"/>
      <c r="T171" s="71"/>
      <c r="U171" s="33"/>
      <c r="V171" s="33"/>
      <c r="W171" s="33"/>
      <c r="X171" s="33"/>
      <c r="Y171" s="33"/>
      <c r="Z171" s="33"/>
      <c r="AA171" s="33"/>
      <c r="AB171" s="33"/>
      <c r="AC171" s="33"/>
      <c r="AD171" s="33"/>
      <c r="AE171" s="33"/>
      <c r="AT171" s="16" t="s">
        <v>164</v>
      </c>
      <c r="AU171" s="16" t="s">
        <v>83</v>
      </c>
    </row>
    <row r="172" spans="1:65" s="13" customFormat="1">
      <c r="B172" s="203"/>
      <c r="C172" s="204"/>
      <c r="D172" s="198" t="s">
        <v>125</v>
      </c>
      <c r="E172" s="205" t="s">
        <v>1</v>
      </c>
      <c r="F172" s="206" t="s">
        <v>211</v>
      </c>
      <c r="G172" s="204"/>
      <c r="H172" s="207">
        <v>2.6579999999999999</v>
      </c>
      <c r="I172" s="208"/>
      <c r="J172" s="204"/>
      <c r="K172" s="204"/>
      <c r="L172" s="209"/>
      <c r="M172" s="210"/>
      <c r="N172" s="211"/>
      <c r="O172" s="211"/>
      <c r="P172" s="211"/>
      <c r="Q172" s="211"/>
      <c r="R172" s="211"/>
      <c r="S172" s="211"/>
      <c r="T172" s="212"/>
      <c r="AT172" s="213" t="s">
        <v>125</v>
      </c>
      <c r="AU172" s="213" t="s">
        <v>83</v>
      </c>
      <c r="AV172" s="13" t="s">
        <v>83</v>
      </c>
      <c r="AW172" s="13" t="s">
        <v>29</v>
      </c>
      <c r="AX172" s="13" t="s">
        <v>81</v>
      </c>
      <c r="AY172" s="213" t="s">
        <v>113</v>
      </c>
    </row>
    <row r="173" spans="1:65" s="2" customFormat="1" ht="24.2" customHeight="1">
      <c r="A173" s="33"/>
      <c r="B173" s="34"/>
      <c r="C173" s="185" t="s">
        <v>212</v>
      </c>
      <c r="D173" s="185" t="s">
        <v>116</v>
      </c>
      <c r="E173" s="186" t="s">
        <v>213</v>
      </c>
      <c r="F173" s="187" t="s">
        <v>214</v>
      </c>
      <c r="G173" s="188" t="s">
        <v>215</v>
      </c>
      <c r="H173" s="189">
        <v>54</v>
      </c>
      <c r="I173" s="190"/>
      <c r="J173" s="189">
        <f>ROUND(I173*H173,3)</f>
        <v>0</v>
      </c>
      <c r="K173" s="187" t="s">
        <v>120</v>
      </c>
      <c r="L173" s="38"/>
      <c r="M173" s="191" t="s">
        <v>1</v>
      </c>
      <c r="N173" s="192" t="s">
        <v>38</v>
      </c>
      <c r="O173" s="70"/>
      <c r="P173" s="193">
        <f>O173*H173</f>
        <v>0</v>
      </c>
      <c r="Q173" s="193">
        <v>0</v>
      </c>
      <c r="R173" s="193">
        <f>Q173*H173</f>
        <v>0</v>
      </c>
      <c r="S173" s="193">
        <v>0</v>
      </c>
      <c r="T173" s="194">
        <f>S173*H173</f>
        <v>0</v>
      </c>
      <c r="U173" s="33"/>
      <c r="V173" s="33"/>
      <c r="W173" s="33"/>
      <c r="X173" s="33"/>
      <c r="Y173" s="33"/>
      <c r="Z173" s="33"/>
      <c r="AA173" s="33"/>
      <c r="AB173" s="33"/>
      <c r="AC173" s="33"/>
      <c r="AD173" s="33"/>
      <c r="AE173" s="33"/>
      <c r="AR173" s="195" t="s">
        <v>121</v>
      </c>
      <c r="AT173" s="195" t="s">
        <v>116</v>
      </c>
      <c r="AU173" s="195" t="s">
        <v>83</v>
      </c>
      <c r="AY173" s="16" t="s">
        <v>113</v>
      </c>
      <c r="BE173" s="196">
        <f>IF(N173="základní",J173,0)</f>
        <v>0</v>
      </c>
      <c r="BF173" s="196">
        <f>IF(N173="snížená",J173,0)</f>
        <v>0</v>
      </c>
      <c r="BG173" s="196">
        <f>IF(N173="zákl. přenesená",J173,0)</f>
        <v>0</v>
      </c>
      <c r="BH173" s="196">
        <f>IF(N173="sníž. přenesená",J173,0)</f>
        <v>0</v>
      </c>
      <c r="BI173" s="196">
        <f>IF(N173="nulová",J173,0)</f>
        <v>0</v>
      </c>
      <c r="BJ173" s="16" t="s">
        <v>81</v>
      </c>
      <c r="BK173" s="197">
        <f>ROUND(I173*H173,3)</f>
        <v>0</v>
      </c>
      <c r="BL173" s="16" t="s">
        <v>121</v>
      </c>
      <c r="BM173" s="195" t="s">
        <v>216</v>
      </c>
    </row>
    <row r="174" spans="1:65" s="2" customFormat="1" ht="87.75">
      <c r="A174" s="33"/>
      <c r="B174" s="34"/>
      <c r="C174" s="35"/>
      <c r="D174" s="198" t="s">
        <v>123</v>
      </c>
      <c r="E174" s="35"/>
      <c r="F174" s="199" t="s">
        <v>217</v>
      </c>
      <c r="G174" s="35"/>
      <c r="H174" s="35"/>
      <c r="I174" s="200"/>
      <c r="J174" s="35"/>
      <c r="K174" s="35"/>
      <c r="L174" s="38"/>
      <c r="M174" s="201"/>
      <c r="N174" s="202"/>
      <c r="O174" s="70"/>
      <c r="P174" s="70"/>
      <c r="Q174" s="70"/>
      <c r="R174" s="70"/>
      <c r="S174" s="70"/>
      <c r="T174" s="71"/>
      <c r="U174" s="33"/>
      <c r="V174" s="33"/>
      <c r="W174" s="33"/>
      <c r="X174" s="33"/>
      <c r="Y174" s="33"/>
      <c r="Z174" s="33"/>
      <c r="AA174" s="33"/>
      <c r="AB174" s="33"/>
      <c r="AC174" s="33"/>
      <c r="AD174" s="33"/>
      <c r="AE174" s="33"/>
      <c r="AT174" s="16" t="s">
        <v>123</v>
      </c>
      <c r="AU174" s="16" t="s">
        <v>83</v>
      </c>
    </row>
    <row r="175" spans="1:65" s="2" customFormat="1" ht="37.9" customHeight="1">
      <c r="A175" s="33"/>
      <c r="B175" s="34"/>
      <c r="C175" s="185" t="s">
        <v>218</v>
      </c>
      <c r="D175" s="185" t="s">
        <v>116</v>
      </c>
      <c r="E175" s="186" t="s">
        <v>219</v>
      </c>
      <c r="F175" s="187" t="s">
        <v>220</v>
      </c>
      <c r="G175" s="188" t="s">
        <v>137</v>
      </c>
      <c r="H175" s="189">
        <v>240</v>
      </c>
      <c r="I175" s="190"/>
      <c r="J175" s="189">
        <f>ROUND(I175*H175,3)</f>
        <v>0</v>
      </c>
      <c r="K175" s="187" t="s">
        <v>120</v>
      </c>
      <c r="L175" s="38"/>
      <c r="M175" s="191" t="s">
        <v>1</v>
      </c>
      <c r="N175" s="192" t="s">
        <v>38</v>
      </c>
      <c r="O175" s="70"/>
      <c r="P175" s="193">
        <f>O175*H175</f>
        <v>0</v>
      </c>
      <c r="Q175" s="193">
        <v>0</v>
      </c>
      <c r="R175" s="193">
        <f>Q175*H175</f>
        <v>0</v>
      </c>
      <c r="S175" s="193">
        <v>0</v>
      </c>
      <c r="T175" s="194">
        <f>S175*H175</f>
        <v>0</v>
      </c>
      <c r="U175" s="33"/>
      <c r="V175" s="33"/>
      <c r="W175" s="33"/>
      <c r="X175" s="33"/>
      <c r="Y175" s="33"/>
      <c r="Z175" s="33"/>
      <c r="AA175" s="33"/>
      <c r="AB175" s="33"/>
      <c r="AC175" s="33"/>
      <c r="AD175" s="33"/>
      <c r="AE175" s="33"/>
      <c r="AR175" s="195" t="s">
        <v>121</v>
      </c>
      <c r="AT175" s="195" t="s">
        <v>116</v>
      </c>
      <c r="AU175" s="195" t="s">
        <v>83</v>
      </c>
      <c r="AY175" s="16" t="s">
        <v>113</v>
      </c>
      <c r="BE175" s="196">
        <f>IF(N175="základní",J175,0)</f>
        <v>0</v>
      </c>
      <c r="BF175" s="196">
        <f>IF(N175="snížená",J175,0)</f>
        <v>0</v>
      </c>
      <c r="BG175" s="196">
        <f>IF(N175="zákl. přenesená",J175,0)</f>
        <v>0</v>
      </c>
      <c r="BH175" s="196">
        <f>IF(N175="sníž. přenesená",J175,0)</f>
        <v>0</v>
      </c>
      <c r="BI175" s="196">
        <f>IF(N175="nulová",J175,0)</f>
        <v>0</v>
      </c>
      <c r="BJ175" s="16" t="s">
        <v>81</v>
      </c>
      <c r="BK175" s="197">
        <f>ROUND(I175*H175,3)</f>
        <v>0</v>
      </c>
      <c r="BL175" s="16" t="s">
        <v>121</v>
      </c>
      <c r="BM175" s="195" t="s">
        <v>221</v>
      </c>
    </row>
    <row r="176" spans="1:65" s="2" customFormat="1" ht="58.5">
      <c r="A176" s="33"/>
      <c r="B176" s="34"/>
      <c r="C176" s="35"/>
      <c r="D176" s="198" t="s">
        <v>123</v>
      </c>
      <c r="E176" s="35"/>
      <c r="F176" s="199" t="s">
        <v>222</v>
      </c>
      <c r="G176" s="35"/>
      <c r="H176" s="35"/>
      <c r="I176" s="200"/>
      <c r="J176" s="35"/>
      <c r="K176" s="35"/>
      <c r="L176" s="38"/>
      <c r="M176" s="201"/>
      <c r="N176" s="202"/>
      <c r="O176" s="70"/>
      <c r="P176" s="70"/>
      <c r="Q176" s="70"/>
      <c r="R176" s="70"/>
      <c r="S176" s="70"/>
      <c r="T176" s="71"/>
      <c r="U176" s="33"/>
      <c r="V176" s="33"/>
      <c r="W176" s="33"/>
      <c r="X176" s="33"/>
      <c r="Y176" s="33"/>
      <c r="Z176" s="33"/>
      <c r="AA176" s="33"/>
      <c r="AB176" s="33"/>
      <c r="AC176" s="33"/>
      <c r="AD176" s="33"/>
      <c r="AE176" s="33"/>
      <c r="AT176" s="16" t="s">
        <v>123</v>
      </c>
      <c r="AU176" s="16" t="s">
        <v>83</v>
      </c>
    </row>
    <row r="177" spans="1:65" s="2" customFormat="1" ht="19.5">
      <c r="A177" s="33"/>
      <c r="B177" s="34"/>
      <c r="C177" s="35"/>
      <c r="D177" s="198" t="s">
        <v>164</v>
      </c>
      <c r="E177" s="35"/>
      <c r="F177" s="234" t="s">
        <v>182</v>
      </c>
      <c r="G177" s="35"/>
      <c r="H177" s="35"/>
      <c r="I177" s="200"/>
      <c r="J177" s="35"/>
      <c r="K177" s="35"/>
      <c r="L177" s="38"/>
      <c r="M177" s="201"/>
      <c r="N177" s="202"/>
      <c r="O177" s="70"/>
      <c r="P177" s="70"/>
      <c r="Q177" s="70"/>
      <c r="R177" s="70"/>
      <c r="S177" s="70"/>
      <c r="T177" s="71"/>
      <c r="U177" s="33"/>
      <c r="V177" s="33"/>
      <c r="W177" s="33"/>
      <c r="X177" s="33"/>
      <c r="Y177" s="33"/>
      <c r="Z177" s="33"/>
      <c r="AA177" s="33"/>
      <c r="AB177" s="33"/>
      <c r="AC177" s="33"/>
      <c r="AD177" s="33"/>
      <c r="AE177" s="33"/>
      <c r="AT177" s="16" t="s">
        <v>164</v>
      </c>
      <c r="AU177" s="16" t="s">
        <v>83</v>
      </c>
    </row>
    <row r="178" spans="1:65" s="2" customFormat="1" ht="37.9" customHeight="1">
      <c r="A178" s="33"/>
      <c r="B178" s="34"/>
      <c r="C178" s="185" t="s">
        <v>223</v>
      </c>
      <c r="D178" s="185" t="s">
        <v>116</v>
      </c>
      <c r="E178" s="186" t="s">
        <v>224</v>
      </c>
      <c r="F178" s="187" t="s">
        <v>225</v>
      </c>
      <c r="G178" s="188" t="s">
        <v>137</v>
      </c>
      <c r="H178" s="189">
        <v>240</v>
      </c>
      <c r="I178" s="190"/>
      <c r="J178" s="189">
        <f>ROUND(I178*H178,3)</f>
        <v>0</v>
      </c>
      <c r="K178" s="187" t="s">
        <v>120</v>
      </c>
      <c r="L178" s="38"/>
      <c r="M178" s="191" t="s">
        <v>1</v>
      </c>
      <c r="N178" s="192" t="s">
        <v>38</v>
      </c>
      <c r="O178" s="70"/>
      <c r="P178" s="193">
        <f>O178*H178</f>
        <v>0</v>
      </c>
      <c r="Q178" s="193">
        <v>0</v>
      </c>
      <c r="R178" s="193">
        <f>Q178*H178</f>
        <v>0</v>
      </c>
      <c r="S178" s="193">
        <v>0</v>
      </c>
      <c r="T178" s="194">
        <f>S178*H178</f>
        <v>0</v>
      </c>
      <c r="U178" s="33"/>
      <c r="V178" s="33"/>
      <c r="W178" s="33"/>
      <c r="X178" s="33"/>
      <c r="Y178" s="33"/>
      <c r="Z178" s="33"/>
      <c r="AA178" s="33"/>
      <c r="AB178" s="33"/>
      <c r="AC178" s="33"/>
      <c r="AD178" s="33"/>
      <c r="AE178" s="33"/>
      <c r="AR178" s="195" t="s">
        <v>121</v>
      </c>
      <c r="AT178" s="195" t="s">
        <v>116</v>
      </c>
      <c r="AU178" s="195" t="s">
        <v>83</v>
      </c>
      <c r="AY178" s="16" t="s">
        <v>113</v>
      </c>
      <c r="BE178" s="196">
        <f>IF(N178="základní",J178,0)</f>
        <v>0</v>
      </c>
      <c r="BF178" s="196">
        <f>IF(N178="snížená",J178,0)</f>
        <v>0</v>
      </c>
      <c r="BG178" s="196">
        <f>IF(N178="zákl. přenesená",J178,0)</f>
        <v>0</v>
      </c>
      <c r="BH178" s="196">
        <f>IF(N178="sníž. přenesená",J178,0)</f>
        <v>0</v>
      </c>
      <c r="BI178" s="196">
        <f>IF(N178="nulová",J178,0)</f>
        <v>0</v>
      </c>
      <c r="BJ178" s="16" t="s">
        <v>81</v>
      </c>
      <c r="BK178" s="197">
        <f>ROUND(I178*H178,3)</f>
        <v>0</v>
      </c>
      <c r="BL178" s="16" t="s">
        <v>121</v>
      </c>
      <c r="BM178" s="195" t="s">
        <v>226</v>
      </c>
    </row>
    <row r="179" spans="1:65" s="2" customFormat="1" ht="58.5">
      <c r="A179" s="33"/>
      <c r="B179" s="34"/>
      <c r="C179" s="35"/>
      <c r="D179" s="198" t="s">
        <v>123</v>
      </c>
      <c r="E179" s="35"/>
      <c r="F179" s="199" t="s">
        <v>227</v>
      </c>
      <c r="G179" s="35"/>
      <c r="H179" s="35"/>
      <c r="I179" s="200"/>
      <c r="J179" s="35"/>
      <c r="K179" s="35"/>
      <c r="L179" s="38"/>
      <c r="M179" s="201"/>
      <c r="N179" s="202"/>
      <c r="O179" s="70"/>
      <c r="P179" s="70"/>
      <c r="Q179" s="70"/>
      <c r="R179" s="70"/>
      <c r="S179" s="70"/>
      <c r="T179" s="71"/>
      <c r="U179" s="33"/>
      <c r="V179" s="33"/>
      <c r="W179" s="33"/>
      <c r="X179" s="33"/>
      <c r="Y179" s="33"/>
      <c r="Z179" s="33"/>
      <c r="AA179" s="33"/>
      <c r="AB179" s="33"/>
      <c r="AC179" s="33"/>
      <c r="AD179" s="33"/>
      <c r="AE179" s="33"/>
      <c r="AT179" s="16" t="s">
        <v>123</v>
      </c>
      <c r="AU179" s="16" t="s">
        <v>83</v>
      </c>
    </row>
    <row r="180" spans="1:65" s="2" customFormat="1" ht="19.5">
      <c r="A180" s="33"/>
      <c r="B180" s="34"/>
      <c r="C180" s="35"/>
      <c r="D180" s="198" t="s">
        <v>164</v>
      </c>
      <c r="E180" s="35"/>
      <c r="F180" s="234" t="s">
        <v>182</v>
      </c>
      <c r="G180" s="35"/>
      <c r="H180" s="35"/>
      <c r="I180" s="200"/>
      <c r="J180" s="35"/>
      <c r="K180" s="35"/>
      <c r="L180" s="38"/>
      <c r="M180" s="201"/>
      <c r="N180" s="202"/>
      <c r="O180" s="70"/>
      <c r="P180" s="70"/>
      <c r="Q180" s="70"/>
      <c r="R180" s="70"/>
      <c r="S180" s="70"/>
      <c r="T180" s="71"/>
      <c r="U180" s="33"/>
      <c r="V180" s="33"/>
      <c r="W180" s="33"/>
      <c r="X180" s="33"/>
      <c r="Y180" s="33"/>
      <c r="Z180" s="33"/>
      <c r="AA180" s="33"/>
      <c r="AB180" s="33"/>
      <c r="AC180" s="33"/>
      <c r="AD180" s="33"/>
      <c r="AE180" s="33"/>
      <c r="AT180" s="16" t="s">
        <v>164</v>
      </c>
      <c r="AU180" s="16" t="s">
        <v>83</v>
      </c>
    </row>
    <row r="181" spans="1:65" s="2" customFormat="1" ht="37.9" customHeight="1">
      <c r="A181" s="33"/>
      <c r="B181" s="34"/>
      <c r="C181" s="185" t="s">
        <v>228</v>
      </c>
      <c r="D181" s="185" t="s">
        <v>116</v>
      </c>
      <c r="E181" s="186" t="s">
        <v>229</v>
      </c>
      <c r="F181" s="187" t="s">
        <v>230</v>
      </c>
      <c r="G181" s="188" t="s">
        <v>137</v>
      </c>
      <c r="H181" s="189">
        <v>5316</v>
      </c>
      <c r="I181" s="190"/>
      <c r="J181" s="189">
        <f>ROUND(I181*H181,3)</f>
        <v>0</v>
      </c>
      <c r="K181" s="187" t="s">
        <v>120</v>
      </c>
      <c r="L181" s="38"/>
      <c r="M181" s="191" t="s">
        <v>1</v>
      </c>
      <c r="N181" s="192" t="s">
        <v>38</v>
      </c>
      <c r="O181" s="70"/>
      <c r="P181" s="193">
        <f>O181*H181</f>
        <v>0</v>
      </c>
      <c r="Q181" s="193">
        <v>0</v>
      </c>
      <c r="R181" s="193">
        <f>Q181*H181</f>
        <v>0</v>
      </c>
      <c r="S181" s="193">
        <v>0</v>
      </c>
      <c r="T181" s="194">
        <f>S181*H181</f>
        <v>0</v>
      </c>
      <c r="U181" s="33"/>
      <c r="V181" s="33"/>
      <c r="W181" s="33"/>
      <c r="X181" s="33"/>
      <c r="Y181" s="33"/>
      <c r="Z181" s="33"/>
      <c r="AA181" s="33"/>
      <c r="AB181" s="33"/>
      <c r="AC181" s="33"/>
      <c r="AD181" s="33"/>
      <c r="AE181" s="33"/>
      <c r="AR181" s="195" t="s">
        <v>121</v>
      </c>
      <c r="AT181" s="195" t="s">
        <v>116</v>
      </c>
      <c r="AU181" s="195" t="s">
        <v>83</v>
      </c>
      <c r="AY181" s="16" t="s">
        <v>113</v>
      </c>
      <c r="BE181" s="196">
        <f>IF(N181="základní",J181,0)</f>
        <v>0</v>
      </c>
      <c r="BF181" s="196">
        <f>IF(N181="snížená",J181,0)</f>
        <v>0</v>
      </c>
      <c r="BG181" s="196">
        <f>IF(N181="zákl. přenesená",J181,0)</f>
        <v>0</v>
      </c>
      <c r="BH181" s="196">
        <f>IF(N181="sníž. přenesená",J181,0)</f>
        <v>0</v>
      </c>
      <c r="BI181" s="196">
        <f>IF(N181="nulová",J181,0)</f>
        <v>0</v>
      </c>
      <c r="BJ181" s="16" t="s">
        <v>81</v>
      </c>
      <c r="BK181" s="197">
        <f>ROUND(I181*H181,3)</f>
        <v>0</v>
      </c>
      <c r="BL181" s="16" t="s">
        <v>121</v>
      </c>
      <c r="BM181" s="195" t="s">
        <v>231</v>
      </c>
    </row>
    <row r="182" spans="1:65" s="2" customFormat="1" ht="58.5">
      <c r="A182" s="33"/>
      <c r="B182" s="34"/>
      <c r="C182" s="35"/>
      <c r="D182" s="198" t="s">
        <v>123</v>
      </c>
      <c r="E182" s="35"/>
      <c r="F182" s="199" t="s">
        <v>232</v>
      </c>
      <c r="G182" s="35"/>
      <c r="H182" s="35"/>
      <c r="I182" s="200"/>
      <c r="J182" s="35"/>
      <c r="K182" s="35"/>
      <c r="L182" s="38"/>
      <c r="M182" s="201"/>
      <c r="N182" s="202"/>
      <c r="O182" s="70"/>
      <c r="P182" s="70"/>
      <c r="Q182" s="70"/>
      <c r="R182" s="70"/>
      <c r="S182" s="70"/>
      <c r="T182" s="71"/>
      <c r="U182" s="33"/>
      <c r="V182" s="33"/>
      <c r="W182" s="33"/>
      <c r="X182" s="33"/>
      <c r="Y182" s="33"/>
      <c r="Z182" s="33"/>
      <c r="AA182" s="33"/>
      <c r="AB182" s="33"/>
      <c r="AC182" s="33"/>
      <c r="AD182" s="33"/>
      <c r="AE182" s="33"/>
      <c r="AT182" s="16" t="s">
        <v>123</v>
      </c>
      <c r="AU182" s="16" t="s">
        <v>83</v>
      </c>
    </row>
    <row r="183" spans="1:65" s="2" customFormat="1" ht="19.5">
      <c r="A183" s="33"/>
      <c r="B183" s="34"/>
      <c r="C183" s="35"/>
      <c r="D183" s="198" t="s">
        <v>164</v>
      </c>
      <c r="E183" s="35"/>
      <c r="F183" s="234" t="s">
        <v>182</v>
      </c>
      <c r="G183" s="35"/>
      <c r="H183" s="35"/>
      <c r="I183" s="200"/>
      <c r="J183" s="35"/>
      <c r="K183" s="35"/>
      <c r="L183" s="38"/>
      <c r="M183" s="201"/>
      <c r="N183" s="202"/>
      <c r="O183" s="70"/>
      <c r="P183" s="70"/>
      <c r="Q183" s="70"/>
      <c r="R183" s="70"/>
      <c r="S183" s="70"/>
      <c r="T183" s="71"/>
      <c r="U183" s="33"/>
      <c r="V183" s="33"/>
      <c r="W183" s="33"/>
      <c r="X183" s="33"/>
      <c r="Y183" s="33"/>
      <c r="Z183" s="33"/>
      <c r="AA183" s="33"/>
      <c r="AB183" s="33"/>
      <c r="AC183" s="33"/>
      <c r="AD183" s="33"/>
      <c r="AE183" s="33"/>
      <c r="AT183" s="16" t="s">
        <v>164</v>
      </c>
      <c r="AU183" s="16" t="s">
        <v>83</v>
      </c>
    </row>
    <row r="184" spans="1:65" s="13" customFormat="1">
      <c r="B184" s="203"/>
      <c r="C184" s="204"/>
      <c r="D184" s="198" t="s">
        <v>125</v>
      </c>
      <c r="E184" s="205" t="s">
        <v>1</v>
      </c>
      <c r="F184" s="206" t="s">
        <v>233</v>
      </c>
      <c r="G184" s="204"/>
      <c r="H184" s="207">
        <v>5316</v>
      </c>
      <c r="I184" s="208"/>
      <c r="J184" s="204"/>
      <c r="K184" s="204"/>
      <c r="L184" s="209"/>
      <c r="M184" s="210"/>
      <c r="N184" s="211"/>
      <c r="O184" s="211"/>
      <c r="P184" s="211"/>
      <c r="Q184" s="211"/>
      <c r="R184" s="211"/>
      <c r="S184" s="211"/>
      <c r="T184" s="212"/>
      <c r="AT184" s="213" t="s">
        <v>125</v>
      </c>
      <c r="AU184" s="213" t="s">
        <v>83</v>
      </c>
      <c r="AV184" s="13" t="s">
        <v>83</v>
      </c>
      <c r="AW184" s="13" t="s">
        <v>29</v>
      </c>
      <c r="AX184" s="13" t="s">
        <v>73</v>
      </c>
      <c r="AY184" s="213" t="s">
        <v>113</v>
      </c>
    </row>
    <row r="185" spans="1:65" s="14" customFormat="1">
      <c r="B185" s="214"/>
      <c r="C185" s="215"/>
      <c r="D185" s="198" t="s">
        <v>125</v>
      </c>
      <c r="E185" s="216" t="s">
        <v>1</v>
      </c>
      <c r="F185" s="217" t="s">
        <v>133</v>
      </c>
      <c r="G185" s="215"/>
      <c r="H185" s="218">
        <v>5316</v>
      </c>
      <c r="I185" s="219"/>
      <c r="J185" s="215"/>
      <c r="K185" s="215"/>
      <c r="L185" s="220"/>
      <c r="M185" s="221"/>
      <c r="N185" s="222"/>
      <c r="O185" s="222"/>
      <c r="P185" s="222"/>
      <c r="Q185" s="222"/>
      <c r="R185" s="222"/>
      <c r="S185" s="222"/>
      <c r="T185" s="223"/>
      <c r="AT185" s="224" t="s">
        <v>125</v>
      </c>
      <c r="AU185" s="224" t="s">
        <v>83</v>
      </c>
      <c r="AV185" s="14" t="s">
        <v>121</v>
      </c>
      <c r="AW185" s="14" t="s">
        <v>29</v>
      </c>
      <c r="AX185" s="14" t="s">
        <v>81</v>
      </c>
      <c r="AY185" s="224" t="s">
        <v>113</v>
      </c>
    </row>
    <row r="186" spans="1:65" s="2" customFormat="1" ht="37.9" customHeight="1">
      <c r="A186" s="33"/>
      <c r="B186" s="34"/>
      <c r="C186" s="185" t="s">
        <v>234</v>
      </c>
      <c r="D186" s="185" t="s">
        <v>116</v>
      </c>
      <c r="E186" s="186" t="s">
        <v>235</v>
      </c>
      <c r="F186" s="187" t="s">
        <v>236</v>
      </c>
      <c r="G186" s="188" t="s">
        <v>137</v>
      </c>
      <c r="H186" s="189">
        <v>5316</v>
      </c>
      <c r="I186" s="190"/>
      <c r="J186" s="189">
        <f>ROUND(I186*H186,3)</f>
        <v>0</v>
      </c>
      <c r="K186" s="187" t="s">
        <v>120</v>
      </c>
      <c r="L186" s="38"/>
      <c r="M186" s="191" t="s">
        <v>1</v>
      </c>
      <c r="N186" s="192" t="s">
        <v>38</v>
      </c>
      <c r="O186" s="70"/>
      <c r="P186" s="193">
        <f>O186*H186</f>
        <v>0</v>
      </c>
      <c r="Q186" s="193">
        <v>0</v>
      </c>
      <c r="R186" s="193">
        <f>Q186*H186</f>
        <v>0</v>
      </c>
      <c r="S186" s="193">
        <v>0</v>
      </c>
      <c r="T186" s="194">
        <f>S186*H186</f>
        <v>0</v>
      </c>
      <c r="U186" s="33"/>
      <c r="V186" s="33"/>
      <c r="W186" s="33"/>
      <c r="X186" s="33"/>
      <c r="Y186" s="33"/>
      <c r="Z186" s="33"/>
      <c r="AA186" s="33"/>
      <c r="AB186" s="33"/>
      <c r="AC186" s="33"/>
      <c r="AD186" s="33"/>
      <c r="AE186" s="33"/>
      <c r="AR186" s="195" t="s">
        <v>121</v>
      </c>
      <c r="AT186" s="195" t="s">
        <v>116</v>
      </c>
      <c r="AU186" s="195" t="s">
        <v>83</v>
      </c>
      <c r="AY186" s="16" t="s">
        <v>113</v>
      </c>
      <c r="BE186" s="196">
        <f>IF(N186="základní",J186,0)</f>
        <v>0</v>
      </c>
      <c r="BF186" s="196">
        <f>IF(N186="snížená",J186,0)</f>
        <v>0</v>
      </c>
      <c r="BG186" s="196">
        <f>IF(N186="zákl. přenesená",J186,0)</f>
        <v>0</v>
      </c>
      <c r="BH186" s="196">
        <f>IF(N186="sníž. přenesená",J186,0)</f>
        <v>0</v>
      </c>
      <c r="BI186" s="196">
        <f>IF(N186="nulová",J186,0)</f>
        <v>0</v>
      </c>
      <c r="BJ186" s="16" t="s">
        <v>81</v>
      </c>
      <c r="BK186" s="197">
        <f>ROUND(I186*H186,3)</f>
        <v>0</v>
      </c>
      <c r="BL186" s="16" t="s">
        <v>121</v>
      </c>
      <c r="BM186" s="195" t="s">
        <v>237</v>
      </c>
    </row>
    <row r="187" spans="1:65" s="2" customFormat="1" ht="58.5">
      <c r="A187" s="33"/>
      <c r="B187" s="34"/>
      <c r="C187" s="35"/>
      <c r="D187" s="198" t="s">
        <v>123</v>
      </c>
      <c r="E187" s="35"/>
      <c r="F187" s="199" t="s">
        <v>238</v>
      </c>
      <c r="G187" s="35"/>
      <c r="H187" s="35"/>
      <c r="I187" s="200"/>
      <c r="J187" s="35"/>
      <c r="K187" s="35"/>
      <c r="L187" s="38"/>
      <c r="M187" s="201"/>
      <c r="N187" s="202"/>
      <c r="O187" s="70"/>
      <c r="P187" s="70"/>
      <c r="Q187" s="70"/>
      <c r="R187" s="70"/>
      <c r="S187" s="70"/>
      <c r="T187" s="71"/>
      <c r="U187" s="33"/>
      <c r="V187" s="33"/>
      <c r="W187" s="33"/>
      <c r="X187" s="33"/>
      <c r="Y187" s="33"/>
      <c r="Z187" s="33"/>
      <c r="AA187" s="33"/>
      <c r="AB187" s="33"/>
      <c r="AC187" s="33"/>
      <c r="AD187" s="33"/>
      <c r="AE187" s="33"/>
      <c r="AT187" s="16" t="s">
        <v>123</v>
      </c>
      <c r="AU187" s="16" t="s">
        <v>83</v>
      </c>
    </row>
    <row r="188" spans="1:65" s="2" customFormat="1" ht="19.5">
      <c r="A188" s="33"/>
      <c r="B188" s="34"/>
      <c r="C188" s="35"/>
      <c r="D188" s="198" t="s">
        <v>164</v>
      </c>
      <c r="E188" s="35"/>
      <c r="F188" s="234" t="s">
        <v>182</v>
      </c>
      <c r="G188" s="35"/>
      <c r="H188" s="35"/>
      <c r="I188" s="200"/>
      <c r="J188" s="35"/>
      <c r="K188" s="35"/>
      <c r="L188" s="38"/>
      <c r="M188" s="201"/>
      <c r="N188" s="202"/>
      <c r="O188" s="70"/>
      <c r="P188" s="70"/>
      <c r="Q188" s="70"/>
      <c r="R188" s="70"/>
      <c r="S188" s="70"/>
      <c r="T188" s="71"/>
      <c r="U188" s="33"/>
      <c r="V188" s="33"/>
      <c r="W188" s="33"/>
      <c r="X188" s="33"/>
      <c r="Y188" s="33"/>
      <c r="Z188" s="33"/>
      <c r="AA188" s="33"/>
      <c r="AB188" s="33"/>
      <c r="AC188" s="33"/>
      <c r="AD188" s="33"/>
      <c r="AE188" s="33"/>
      <c r="AT188" s="16" t="s">
        <v>164</v>
      </c>
      <c r="AU188" s="16" t="s">
        <v>83</v>
      </c>
    </row>
    <row r="189" spans="1:65" s="13" customFormat="1">
      <c r="B189" s="203"/>
      <c r="C189" s="204"/>
      <c r="D189" s="198" t="s">
        <v>125</v>
      </c>
      <c r="E189" s="205" t="s">
        <v>1</v>
      </c>
      <c r="F189" s="206" t="s">
        <v>233</v>
      </c>
      <c r="G189" s="204"/>
      <c r="H189" s="207">
        <v>5316</v>
      </c>
      <c r="I189" s="208"/>
      <c r="J189" s="204"/>
      <c r="K189" s="204"/>
      <c r="L189" s="209"/>
      <c r="M189" s="210"/>
      <c r="N189" s="211"/>
      <c r="O189" s="211"/>
      <c r="P189" s="211"/>
      <c r="Q189" s="211"/>
      <c r="R189" s="211"/>
      <c r="S189" s="211"/>
      <c r="T189" s="212"/>
      <c r="AT189" s="213" t="s">
        <v>125</v>
      </c>
      <c r="AU189" s="213" t="s">
        <v>83</v>
      </c>
      <c r="AV189" s="13" t="s">
        <v>83</v>
      </c>
      <c r="AW189" s="13" t="s">
        <v>29</v>
      </c>
      <c r="AX189" s="13" t="s">
        <v>81</v>
      </c>
      <c r="AY189" s="213" t="s">
        <v>113</v>
      </c>
    </row>
    <row r="190" spans="1:65" s="2" customFormat="1" ht="24.2" customHeight="1">
      <c r="A190" s="33"/>
      <c r="B190" s="34"/>
      <c r="C190" s="185" t="s">
        <v>7</v>
      </c>
      <c r="D190" s="185" t="s">
        <v>116</v>
      </c>
      <c r="E190" s="186" t="s">
        <v>239</v>
      </c>
      <c r="F190" s="187" t="s">
        <v>240</v>
      </c>
      <c r="G190" s="188" t="s">
        <v>137</v>
      </c>
      <c r="H190" s="189">
        <v>290</v>
      </c>
      <c r="I190" s="190"/>
      <c r="J190" s="189">
        <f>ROUND(I190*H190,3)</f>
        <v>0</v>
      </c>
      <c r="K190" s="187" t="s">
        <v>120</v>
      </c>
      <c r="L190" s="38"/>
      <c r="M190" s="191" t="s">
        <v>1</v>
      </c>
      <c r="N190" s="192" t="s">
        <v>38</v>
      </c>
      <c r="O190" s="70"/>
      <c r="P190" s="193">
        <f>O190*H190</f>
        <v>0</v>
      </c>
      <c r="Q190" s="193">
        <v>0</v>
      </c>
      <c r="R190" s="193">
        <f>Q190*H190</f>
        <v>0</v>
      </c>
      <c r="S190" s="193">
        <v>0</v>
      </c>
      <c r="T190" s="194">
        <f>S190*H190</f>
        <v>0</v>
      </c>
      <c r="U190" s="33"/>
      <c r="V190" s="33"/>
      <c r="W190" s="33"/>
      <c r="X190" s="33"/>
      <c r="Y190" s="33"/>
      <c r="Z190" s="33"/>
      <c r="AA190" s="33"/>
      <c r="AB190" s="33"/>
      <c r="AC190" s="33"/>
      <c r="AD190" s="33"/>
      <c r="AE190" s="33"/>
      <c r="AR190" s="195" t="s">
        <v>121</v>
      </c>
      <c r="AT190" s="195" t="s">
        <v>116</v>
      </c>
      <c r="AU190" s="195" t="s">
        <v>83</v>
      </c>
      <c r="AY190" s="16" t="s">
        <v>113</v>
      </c>
      <c r="BE190" s="196">
        <f>IF(N190="základní",J190,0)</f>
        <v>0</v>
      </c>
      <c r="BF190" s="196">
        <f>IF(N190="snížená",J190,0)</f>
        <v>0</v>
      </c>
      <c r="BG190" s="196">
        <f>IF(N190="zákl. přenesená",J190,0)</f>
        <v>0</v>
      </c>
      <c r="BH190" s="196">
        <f>IF(N190="sníž. přenesená",J190,0)</f>
        <v>0</v>
      </c>
      <c r="BI190" s="196">
        <f>IF(N190="nulová",J190,0)</f>
        <v>0</v>
      </c>
      <c r="BJ190" s="16" t="s">
        <v>81</v>
      </c>
      <c r="BK190" s="197">
        <f>ROUND(I190*H190,3)</f>
        <v>0</v>
      </c>
      <c r="BL190" s="16" t="s">
        <v>121</v>
      </c>
      <c r="BM190" s="195" t="s">
        <v>241</v>
      </c>
    </row>
    <row r="191" spans="1:65" s="2" customFormat="1" ht="29.25">
      <c r="A191" s="33"/>
      <c r="B191" s="34"/>
      <c r="C191" s="35"/>
      <c r="D191" s="198" t="s">
        <v>123</v>
      </c>
      <c r="E191" s="35"/>
      <c r="F191" s="199" t="s">
        <v>242</v>
      </c>
      <c r="G191" s="35"/>
      <c r="H191" s="35"/>
      <c r="I191" s="200"/>
      <c r="J191" s="35"/>
      <c r="K191" s="35"/>
      <c r="L191" s="38"/>
      <c r="M191" s="201"/>
      <c r="N191" s="202"/>
      <c r="O191" s="70"/>
      <c r="P191" s="70"/>
      <c r="Q191" s="70"/>
      <c r="R191" s="70"/>
      <c r="S191" s="70"/>
      <c r="T191" s="71"/>
      <c r="U191" s="33"/>
      <c r="V191" s="33"/>
      <c r="W191" s="33"/>
      <c r="X191" s="33"/>
      <c r="Y191" s="33"/>
      <c r="Z191" s="33"/>
      <c r="AA191" s="33"/>
      <c r="AB191" s="33"/>
      <c r="AC191" s="33"/>
      <c r="AD191" s="33"/>
      <c r="AE191" s="33"/>
      <c r="AT191" s="16" t="s">
        <v>123</v>
      </c>
      <c r="AU191" s="16" t="s">
        <v>83</v>
      </c>
    </row>
    <row r="192" spans="1:65" s="2" customFormat="1" ht="24.2" customHeight="1">
      <c r="A192" s="33"/>
      <c r="B192" s="34"/>
      <c r="C192" s="185" t="s">
        <v>243</v>
      </c>
      <c r="D192" s="185" t="s">
        <v>116</v>
      </c>
      <c r="E192" s="186" t="s">
        <v>244</v>
      </c>
      <c r="F192" s="187" t="s">
        <v>245</v>
      </c>
      <c r="G192" s="188" t="s">
        <v>187</v>
      </c>
      <c r="H192" s="189">
        <v>12</v>
      </c>
      <c r="I192" s="190"/>
      <c r="J192" s="189">
        <f>ROUND(I192*H192,3)</f>
        <v>0</v>
      </c>
      <c r="K192" s="187" t="s">
        <v>120</v>
      </c>
      <c r="L192" s="38"/>
      <c r="M192" s="191" t="s">
        <v>1</v>
      </c>
      <c r="N192" s="192" t="s">
        <v>38</v>
      </c>
      <c r="O192" s="70"/>
      <c r="P192" s="193">
        <f>O192*H192</f>
        <v>0</v>
      </c>
      <c r="Q192" s="193">
        <v>0</v>
      </c>
      <c r="R192" s="193">
        <f>Q192*H192</f>
        <v>0</v>
      </c>
      <c r="S192" s="193">
        <v>0</v>
      </c>
      <c r="T192" s="194">
        <f>S192*H192</f>
        <v>0</v>
      </c>
      <c r="U192" s="33"/>
      <c r="V192" s="33"/>
      <c r="W192" s="33"/>
      <c r="X192" s="33"/>
      <c r="Y192" s="33"/>
      <c r="Z192" s="33"/>
      <c r="AA192" s="33"/>
      <c r="AB192" s="33"/>
      <c r="AC192" s="33"/>
      <c r="AD192" s="33"/>
      <c r="AE192" s="33"/>
      <c r="AR192" s="195" t="s">
        <v>121</v>
      </c>
      <c r="AT192" s="195" t="s">
        <v>116</v>
      </c>
      <c r="AU192" s="195" t="s">
        <v>83</v>
      </c>
      <c r="AY192" s="16" t="s">
        <v>113</v>
      </c>
      <c r="BE192" s="196">
        <f>IF(N192="základní",J192,0)</f>
        <v>0</v>
      </c>
      <c r="BF192" s="196">
        <f>IF(N192="snížená",J192,0)</f>
        <v>0</v>
      </c>
      <c r="BG192" s="196">
        <f>IF(N192="zákl. přenesená",J192,0)</f>
        <v>0</v>
      </c>
      <c r="BH192" s="196">
        <f>IF(N192="sníž. přenesená",J192,0)</f>
        <v>0</v>
      </c>
      <c r="BI192" s="196">
        <f>IF(N192="nulová",J192,0)</f>
        <v>0</v>
      </c>
      <c r="BJ192" s="16" t="s">
        <v>81</v>
      </c>
      <c r="BK192" s="197">
        <f>ROUND(I192*H192,3)</f>
        <v>0</v>
      </c>
      <c r="BL192" s="16" t="s">
        <v>121</v>
      </c>
      <c r="BM192" s="195" t="s">
        <v>246</v>
      </c>
    </row>
    <row r="193" spans="1:65" s="2" customFormat="1" ht="29.25">
      <c r="A193" s="33"/>
      <c r="B193" s="34"/>
      <c r="C193" s="35"/>
      <c r="D193" s="198" t="s">
        <v>123</v>
      </c>
      <c r="E193" s="35"/>
      <c r="F193" s="199" t="s">
        <v>247</v>
      </c>
      <c r="G193" s="35"/>
      <c r="H193" s="35"/>
      <c r="I193" s="200"/>
      <c r="J193" s="35"/>
      <c r="K193" s="35"/>
      <c r="L193" s="38"/>
      <c r="M193" s="201"/>
      <c r="N193" s="202"/>
      <c r="O193" s="70"/>
      <c r="P193" s="70"/>
      <c r="Q193" s="70"/>
      <c r="R193" s="70"/>
      <c r="S193" s="70"/>
      <c r="T193" s="71"/>
      <c r="U193" s="33"/>
      <c r="V193" s="33"/>
      <c r="W193" s="33"/>
      <c r="X193" s="33"/>
      <c r="Y193" s="33"/>
      <c r="Z193" s="33"/>
      <c r="AA193" s="33"/>
      <c r="AB193" s="33"/>
      <c r="AC193" s="33"/>
      <c r="AD193" s="33"/>
      <c r="AE193" s="33"/>
      <c r="AT193" s="16" t="s">
        <v>123</v>
      </c>
      <c r="AU193" s="16" t="s">
        <v>83</v>
      </c>
    </row>
    <row r="194" spans="1:65" s="2" customFormat="1" ht="24.2" customHeight="1">
      <c r="A194" s="33"/>
      <c r="B194" s="34"/>
      <c r="C194" s="185" t="s">
        <v>248</v>
      </c>
      <c r="D194" s="185" t="s">
        <v>116</v>
      </c>
      <c r="E194" s="186" t="s">
        <v>249</v>
      </c>
      <c r="F194" s="187" t="s">
        <v>250</v>
      </c>
      <c r="G194" s="188" t="s">
        <v>187</v>
      </c>
      <c r="H194" s="189">
        <v>2</v>
      </c>
      <c r="I194" s="190"/>
      <c r="J194" s="189">
        <f>ROUND(I194*H194,3)</f>
        <v>0</v>
      </c>
      <c r="K194" s="187" t="s">
        <v>120</v>
      </c>
      <c r="L194" s="38"/>
      <c r="M194" s="191" t="s">
        <v>1</v>
      </c>
      <c r="N194" s="192" t="s">
        <v>38</v>
      </c>
      <c r="O194" s="70"/>
      <c r="P194" s="193">
        <f>O194*H194</f>
        <v>0</v>
      </c>
      <c r="Q194" s="193">
        <v>0</v>
      </c>
      <c r="R194" s="193">
        <f>Q194*H194</f>
        <v>0</v>
      </c>
      <c r="S194" s="193">
        <v>0</v>
      </c>
      <c r="T194" s="194">
        <f>S194*H194</f>
        <v>0</v>
      </c>
      <c r="U194" s="33"/>
      <c r="V194" s="33"/>
      <c r="W194" s="33"/>
      <c r="X194" s="33"/>
      <c r="Y194" s="33"/>
      <c r="Z194" s="33"/>
      <c r="AA194" s="33"/>
      <c r="AB194" s="33"/>
      <c r="AC194" s="33"/>
      <c r="AD194" s="33"/>
      <c r="AE194" s="33"/>
      <c r="AR194" s="195" t="s">
        <v>121</v>
      </c>
      <c r="AT194" s="195" t="s">
        <v>116</v>
      </c>
      <c r="AU194" s="195" t="s">
        <v>83</v>
      </c>
      <c r="AY194" s="16" t="s">
        <v>113</v>
      </c>
      <c r="BE194" s="196">
        <f>IF(N194="základní",J194,0)</f>
        <v>0</v>
      </c>
      <c r="BF194" s="196">
        <f>IF(N194="snížená",J194,0)</f>
        <v>0</v>
      </c>
      <c r="BG194" s="196">
        <f>IF(N194="zákl. přenesená",J194,0)</f>
        <v>0</v>
      </c>
      <c r="BH194" s="196">
        <f>IF(N194="sníž. přenesená",J194,0)</f>
        <v>0</v>
      </c>
      <c r="BI194" s="196">
        <f>IF(N194="nulová",J194,0)</f>
        <v>0</v>
      </c>
      <c r="BJ194" s="16" t="s">
        <v>81</v>
      </c>
      <c r="BK194" s="197">
        <f>ROUND(I194*H194,3)</f>
        <v>0</v>
      </c>
      <c r="BL194" s="16" t="s">
        <v>121</v>
      </c>
      <c r="BM194" s="195" t="s">
        <v>251</v>
      </c>
    </row>
    <row r="195" spans="1:65" s="2" customFormat="1" ht="29.25">
      <c r="A195" s="33"/>
      <c r="B195" s="34"/>
      <c r="C195" s="35"/>
      <c r="D195" s="198" t="s">
        <v>123</v>
      </c>
      <c r="E195" s="35"/>
      <c r="F195" s="199" t="s">
        <v>252</v>
      </c>
      <c r="G195" s="35"/>
      <c r="H195" s="35"/>
      <c r="I195" s="200"/>
      <c r="J195" s="35"/>
      <c r="K195" s="35"/>
      <c r="L195" s="38"/>
      <c r="M195" s="201"/>
      <c r="N195" s="202"/>
      <c r="O195" s="70"/>
      <c r="P195" s="70"/>
      <c r="Q195" s="70"/>
      <c r="R195" s="70"/>
      <c r="S195" s="70"/>
      <c r="T195" s="71"/>
      <c r="U195" s="33"/>
      <c r="V195" s="33"/>
      <c r="W195" s="33"/>
      <c r="X195" s="33"/>
      <c r="Y195" s="33"/>
      <c r="Z195" s="33"/>
      <c r="AA195" s="33"/>
      <c r="AB195" s="33"/>
      <c r="AC195" s="33"/>
      <c r="AD195" s="33"/>
      <c r="AE195" s="33"/>
      <c r="AT195" s="16" t="s">
        <v>123</v>
      </c>
      <c r="AU195" s="16" t="s">
        <v>83</v>
      </c>
    </row>
    <row r="196" spans="1:65" s="2" customFormat="1" ht="24.2" customHeight="1">
      <c r="A196" s="33"/>
      <c r="B196" s="34"/>
      <c r="C196" s="185" t="s">
        <v>253</v>
      </c>
      <c r="D196" s="185" t="s">
        <v>116</v>
      </c>
      <c r="E196" s="186" t="s">
        <v>254</v>
      </c>
      <c r="F196" s="187" t="s">
        <v>255</v>
      </c>
      <c r="G196" s="188" t="s">
        <v>187</v>
      </c>
      <c r="H196" s="189">
        <v>12</v>
      </c>
      <c r="I196" s="190"/>
      <c r="J196" s="189">
        <f>ROUND(I196*H196,3)</f>
        <v>0</v>
      </c>
      <c r="K196" s="187" t="s">
        <v>120</v>
      </c>
      <c r="L196" s="38"/>
      <c r="M196" s="191" t="s">
        <v>1</v>
      </c>
      <c r="N196" s="192" t="s">
        <v>38</v>
      </c>
      <c r="O196" s="70"/>
      <c r="P196" s="193">
        <f>O196*H196</f>
        <v>0</v>
      </c>
      <c r="Q196" s="193">
        <v>0</v>
      </c>
      <c r="R196" s="193">
        <f>Q196*H196</f>
        <v>0</v>
      </c>
      <c r="S196" s="193">
        <v>0</v>
      </c>
      <c r="T196" s="194">
        <f>S196*H196</f>
        <v>0</v>
      </c>
      <c r="U196" s="33"/>
      <c r="V196" s="33"/>
      <c r="W196" s="33"/>
      <c r="X196" s="33"/>
      <c r="Y196" s="33"/>
      <c r="Z196" s="33"/>
      <c r="AA196" s="33"/>
      <c r="AB196" s="33"/>
      <c r="AC196" s="33"/>
      <c r="AD196" s="33"/>
      <c r="AE196" s="33"/>
      <c r="AR196" s="195" t="s">
        <v>121</v>
      </c>
      <c r="AT196" s="195" t="s">
        <v>116</v>
      </c>
      <c r="AU196" s="195" t="s">
        <v>83</v>
      </c>
      <c r="AY196" s="16" t="s">
        <v>113</v>
      </c>
      <c r="BE196" s="196">
        <f>IF(N196="základní",J196,0)</f>
        <v>0</v>
      </c>
      <c r="BF196" s="196">
        <f>IF(N196="snížená",J196,0)</f>
        <v>0</v>
      </c>
      <c r="BG196" s="196">
        <f>IF(N196="zákl. přenesená",J196,0)</f>
        <v>0</v>
      </c>
      <c r="BH196" s="196">
        <f>IF(N196="sníž. přenesená",J196,0)</f>
        <v>0</v>
      </c>
      <c r="BI196" s="196">
        <f>IF(N196="nulová",J196,0)</f>
        <v>0</v>
      </c>
      <c r="BJ196" s="16" t="s">
        <v>81</v>
      </c>
      <c r="BK196" s="197">
        <f>ROUND(I196*H196,3)</f>
        <v>0</v>
      </c>
      <c r="BL196" s="16" t="s">
        <v>121</v>
      </c>
      <c r="BM196" s="195" t="s">
        <v>256</v>
      </c>
    </row>
    <row r="197" spans="1:65" s="2" customFormat="1" ht="29.25">
      <c r="A197" s="33"/>
      <c r="B197" s="34"/>
      <c r="C197" s="35"/>
      <c r="D197" s="198" t="s">
        <v>123</v>
      </c>
      <c r="E197" s="35"/>
      <c r="F197" s="199" t="s">
        <v>257</v>
      </c>
      <c r="G197" s="35"/>
      <c r="H197" s="35"/>
      <c r="I197" s="200"/>
      <c r="J197" s="35"/>
      <c r="K197" s="35"/>
      <c r="L197" s="38"/>
      <c r="M197" s="201"/>
      <c r="N197" s="202"/>
      <c r="O197" s="70"/>
      <c r="P197" s="70"/>
      <c r="Q197" s="70"/>
      <c r="R197" s="70"/>
      <c r="S197" s="70"/>
      <c r="T197" s="71"/>
      <c r="U197" s="33"/>
      <c r="V197" s="33"/>
      <c r="W197" s="33"/>
      <c r="X197" s="33"/>
      <c r="Y197" s="33"/>
      <c r="Z197" s="33"/>
      <c r="AA197" s="33"/>
      <c r="AB197" s="33"/>
      <c r="AC197" s="33"/>
      <c r="AD197" s="33"/>
      <c r="AE197" s="33"/>
      <c r="AT197" s="16" t="s">
        <v>123</v>
      </c>
      <c r="AU197" s="16" t="s">
        <v>83</v>
      </c>
    </row>
    <row r="198" spans="1:65" s="2" customFormat="1" ht="24.2" customHeight="1">
      <c r="A198" s="33"/>
      <c r="B198" s="34"/>
      <c r="C198" s="225" t="s">
        <v>258</v>
      </c>
      <c r="D198" s="225" t="s">
        <v>152</v>
      </c>
      <c r="E198" s="226" t="s">
        <v>259</v>
      </c>
      <c r="F198" s="227" t="s">
        <v>260</v>
      </c>
      <c r="G198" s="228" t="s">
        <v>187</v>
      </c>
      <c r="H198" s="229">
        <v>64</v>
      </c>
      <c r="I198" s="230"/>
      <c r="J198" s="229">
        <f>ROUND(I198*H198,3)</f>
        <v>0</v>
      </c>
      <c r="K198" s="227" t="s">
        <v>120</v>
      </c>
      <c r="L198" s="231"/>
      <c r="M198" s="232" t="s">
        <v>1</v>
      </c>
      <c r="N198" s="233" t="s">
        <v>38</v>
      </c>
      <c r="O198" s="70"/>
      <c r="P198" s="193">
        <f>O198*H198</f>
        <v>0</v>
      </c>
      <c r="Q198" s="193">
        <v>1.0499999999999999E-3</v>
      </c>
      <c r="R198" s="193">
        <f>Q198*H198</f>
        <v>6.7199999999999996E-2</v>
      </c>
      <c r="S198" s="193">
        <v>0</v>
      </c>
      <c r="T198" s="194">
        <f>S198*H198</f>
        <v>0</v>
      </c>
      <c r="U198" s="33"/>
      <c r="V198" s="33"/>
      <c r="W198" s="33"/>
      <c r="X198" s="33"/>
      <c r="Y198" s="33"/>
      <c r="Z198" s="33"/>
      <c r="AA198" s="33"/>
      <c r="AB198" s="33"/>
      <c r="AC198" s="33"/>
      <c r="AD198" s="33"/>
      <c r="AE198" s="33"/>
      <c r="AR198" s="195" t="s">
        <v>156</v>
      </c>
      <c r="AT198" s="195" t="s">
        <v>152</v>
      </c>
      <c r="AU198" s="195" t="s">
        <v>83</v>
      </c>
      <c r="AY198" s="16" t="s">
        <v>113</v>
      </c>
      <c r="BE198" s="196">
        <f>IF(N198="základní",J198,0)</f>
        <v>0</v>
      </c>
      <c r="BF198" s="196">
        <f>IF(N198="snížená",J198,0)</f>
        <v>0</v>
      </c>
      <c r="BG198" s="196">
        <f>IF(N198="zákl. přenesená",J198,0)</f>
        <v>0</v>
      </c>
      <c r="BH198" s="196">
        <f>IF(N198="sníž. přenesená",J198,0)</f>
        <v>0</v>
      </c>
      <c r="BI198" s="196">
        <f>IF(N198="nulová",J198,0)</f>
        <v>0</v>
      </c>
      <c r="BJ198" s="16" t="s">
        <v>81</v>
      </c>
      <c r="BK198" s="197">
        <f>ROUND(I198*H198,3)</f>
        <v>0</v>
      </c>
      <c r="BL198" s="16" t="s">
        <v>121</v>
      </c>
      <c r="BM198" s="195" t="s">
        <v>261</v>
      </c>
    </row>
    <row r="199" spans="1:65" s="2" customFormat="1" ht="19.5">
      <c r="A199" s="33"/>
      <c r="B199" s="34"/>
      <c r="C199" s="35"/>
      <c r="D199" s="198" t="s">
        <v>123</v>
      </c>
      <c r="E199" s="35"/>
      <c r="F199" s="199" t="s">
        <v>260</v>
      </c>
      <c r="G199" s="35"/>
      <c r="H199" s="35"/>
      <c r="I199" s="200"/>
      <c r="J199" s="35"/>
      <c r="K199" s="35"/>
      <c r="L199" s="38"/>
      <c r="M199" s="201"/>
      <c r="N199" s="202"/>
      <c r="O199" s="70"/>
      <c r="P199" s="70"/>
      <c r="Q199" s="70"/>
      <c r="R199" s="70"/>
      <c r="S199" s="70"/>
      <c r="T199" s="71"/>
      <c r="U199" s="33"/>
      <c r="V199" s="33"/>
      <c r="W199" s="33"/>
      <c r="X199" s="33"/>
      <c r="Y199" s="33"/>
      <c r="Z199" s="33"/>
      <c r="AA199" s="33"/>
      <c r="AB199" s="33"/>
      <c r="AC199" s="33"/>
      <c r="AD199" s="33"/>
      <c r="AE199" s="33"/>
      <c r="AT199" s="16" t="s">
        <v>123</v>
      </c>
      <c r="AU199" s="16" t="s">
        <v>83</v>
      </c>
    </row>
    <row r="200" spans="1:65" s="13" customFormat="1">
      <c r="B200" s="203"/>
      <c r="C200" s="204"/>
      <c r="D200" s="198" t="s">
        <v>125</v>
      </c>
      <c r="E200" s="205" t="s">
        <v>1</v>
      </c>
      <c r="F200" s="206" t="s">
        <v>262</v>
      </c>
      <c r="G200" s="204"/>
      <c r="H200" s="207">
        <v>64</v>
      </c>
      <c r="I200" s="208"/>
      <c r="J200" s="204"/>
      <c r="K200" s="204"/>
      <c r="L200" s="209"/>
      <c r="M200" s="210"/>
      <c r="N200" s="211"/>
      <c r="O200" s="211"/>
      <c r="P200" s="211"/>
      <c r="Q200" s="211"/>
      <c r="R200" s="211"/>
      <c r="S200" s="211"/>
      <c r="T200" s="212"/>
      <c r="AT200" s="213" t="s">
        <v>125</v>
      </c>
      <c r="AU200" s="213" t="s">
        <v>83</v>
      </c>
      <c r="AV200" s="13" t="s">
        <v>83</v>
      </c>
      <c r="AW200" s="13" t="s">
        <v>29</v>
      </c>
      <c r="AX200" s="13" t="s">
        <v>81</v>
      </c>
      <c r="AY200" s="213" t="s">
        <v>113</v>
      </c>
    </row>
    <row r="201" spans="1:65" s="2" customFormat="1" ht="16.5" customHeight="1">
      <c r="A201" s="33"/>
      <c r="B201" s="34"/>
      <c r="C201" s="225" t="s">
        <v>263</v>
      </c>
      <c r="D201" s="225" t="s">
        <v>152</v>
      </c>
      <c r="E201" s="226" t="s">
        <v>264</v>
      </c>
      <c r="F201" s="227" t="s">
        <v>265</v>
      </c>
      <c r="G201" s="228" t="s">
        <v>266</v>
      </c>
      <c r="H201" s="229">
        <v>2</v>
      </c>
      <c r="I201" s="230"/>
      <c r="J201" s="229">
        <f>ROUND(I201*H201,3)</f>
        <v>0</v>
      </c>
      <c r="K201" s="227" t="s">
        <v>120</v>
      </c>
      <c r="L201" s="231"/>
      <c r="M201" s="232" t="s">
        <v>1</v>
      </c>
      <c r="N201" s="233" t="s">
        <v>38</v>
      </c>
      <c r="O201" s="70"/>
      <c r="P201" s="193">
        <f>O201*H201</f>
        <v>0</v>
      </c>
      <c r="Q201" s="193">
        <v>0</v>
      </c>
      <c r="R201" s="193">
        <f>Q201*H201</f>
        <v>0</v>
      </c>
      <c r="S201" s="193">
        <v>0</v>
      </c>
      <c r="T201" s="194">
        <f>S201*H201</f>
        <v>0</v>
      </c>
      <c r="U201" s="33"/>
      <c r="V201" s="33"/>
      <c r="W201" s="33"/>
      <c r="X201" s="33"/>
      <c r="Y201" s="33"/>
      <c r="Z201" s="33"/>
      <c r="AA201" s="33"/>
      <c r="AB201" s="33"/>
      <c r="AC201" s="33"/>
      <c r="AD201" s="33"/>
      <c r="AE201" s="33"/>
      <c r="AR201" s="195" t="s">
        <v>156</v>
      </c>
      <c r="AT201" s="195" t="s">
        <v>152</v>
      </c>
      <c r="AU201" s="195" t="s">
        <v>83</v>
      </c>
      <c r="AY201" s="16" t="s">
        <v>113</v>
      </c>
      <c r="BE201" s="196">
        <f>IF(N201="základní",J201,0)</f>
        <v>0</v>
      </c>
      <c r="BF201" s="196">
        <f>IF(N201="snížená",J201,0)</f>
        <v>0</v>
      </c>
      <c r="BG201" s="196">
        <f>IF(N201="zákl. přenesená",J201,0)</f>
        <v>0</v>
      </c>
      <c r="BH201" s="196">
        <f>IF(N201="sníž. přenesená",J201,0)</f>
        <v>0</v>
      </c>
      <c r="BI201" s="196">
        <f>IF(N201="nulová",J201,0)</f>
        <v>0</v>
      </c>
      <c r="BJ201" s="16" t="s">
        <v>81</v>
      </c>
      <c r="BK201" s="197">
        <f>ROUND(I201*H201,3)</f>
        <v>0</v>
      </c>
      <c r="BL201" s="16" t="s">
        <v>121</v>
      </c>
      <c r="BM201" s="195" t="s">
        <v>267</v>
      </c>
    </row>
    <row r="202" spans="1:65" s="2" customFormat="1">
      <c r="A202" s="33"/>
      <c r="B202" s="34"/>
      <c r="C202" s="35"/>
      <c r="D202" s="198" t="s">
        <v>123</v>
      </c>
      <c r="E202" s="35"/>
      <c r="F202" s="199" t="s">
        <v>265</v>
      </c>
      <c r="G202" s="35"/>
      <c r="H202" s="35"/>
      <c r="I202" s="200"/>
      <c r="J202" s="35"/>
      <c r="K202" s="35"/>
      <c r="L202" s="38"/>
      <c r="M202" s="201"/>
      <c r="N202" s="202"/>
      <c r="O202" s="70"/>
      <c r="P202" s="70"/>
      <c r="Q202" s="70"/>
      <c r="R202" s="70"/>
      <c r="S202" s="70"/>
      <c r="T202" s="71"/>
      <c r="U202" s="33"/>
      <c r="V202" s="33"/>
      <c r="W202" s="33"/>
      <c r="X202" s="33"/>
      <c r="Y202" s="33"/>
      <c r="Z202" s="33"/>
      <c r="AA202" s="33"/>
      <c r="AB202" s="33"/>
      <c r="AC202" s="33"/>
      <c r="AD202" s="33"/>
      <c r="AE202" s="33"/>
      <c r="AT202" s="16" t="s">
        <v>123</v>
      </c>
      <c r="AU202" s="16" t="s">
        <v>83</v>
      </c>
    </row>
    <row r="203" spans="1:65" s="2" customFormat="1" ht="16.5" customHeight="1">
      <c r="A203" s="33"/>
      <c r="B203" s="34"/>
      <c r="C203" s="225" t="s">
        <v>268</v>
      </c>
      <c r="D203" s="225" t="s">
        <v>152</v>
      </c>
      <c r="E203" s="226" t="s">
        <v>269</v>
      </c>
      <c r="F203" s="227" t="s">
        <v>270</v>
      </c>
      <c r="G203" s="228" t="s">
        <v>187</v>
      </c>
      <c r="H203" s="229">
        <v>12</v>
      </c>
      <c r="I203" s="230"/>
      <c r="J203" s="229">
        <f>ROUND(I203*H203,3)</f>
        <v>0</v>
      </c>
      <c r="K203" s="227" t="s">
        <v>120</v>
      </c>
      <c r="L203" s="231"/>
      <c r="M203" s="232" t="s">
        <v>1</v>
      </c>
      <c r="N203" s="233" t="s">
        <v>38</v>
      </c>
      <c r="O203" s="70"/>
      <c r="P203" s="193">
        <f>O203*H203</f>
        <v>0</v>
      </c>
      <c r="Q203" s="193">
        <v>0</v>
      </c>
      <c r="R203" s="193">
        <f>Q203*H203</f>
        <v>0</v>
      </c>
      <c r="S203" s="193">
        <v>0</v>
      </c>
      <c r="T203" s="194">
        <f>S203*H203</f>
        <v>0</v>
      </c>
      <c r="U203" s="33"/>
      <c r="V203" s="33"/>
      <c r="W203" s="33"/>
      <c r="X203" s="33"/>
      <c r="Y203" s="33"/>
      <c r="Z203" s="33"/>
      <c r="AA203" s="33"/>
      <c r="AB203" s="33"/>
      <c r="AC203" s="33"/>
      <c r="AD203" s="33"/>
      <c r="AE203" s="33"/>
      <c r="AR203" s="195" t="s">
        <v>156</v>
      </c>
      <c r="AT203" s="195" t="s">
        <v>152</v>
      </c>
      <c r="AU203" s="195" t="s">
        <v>83</v>
      </c>
      <c r="AY203" s="16" t="s">
        <v>113</v>
      </c>
      <c r="BE203" s="196">
        <f>IF(N203="základní",J203,0)</f>
        <v>0</v>
      </c>
      <c r="BF203" s="196">
        <f>IF(N203="snížená",J203,0)</f>
        <v>0</v>
      </c>
      <c r="BG203" s="196">
        <f>IF(N203="zákl. přenesená",J203,0)</f>
        <v>0</v>
      </c>
      <c r="BH203" s="196">
        <f>IF(N203="sníž. přenesená",J203,0)</f>
        <v>0</v>
      </c>
      <c r="BI203" s="196">
        <f>IF(N203="nulová",J203,0)</f>
        <v>0</v>
      </c>
      <c r="BJ203" s="16" t="s">
        <v>81</v>
      </c>
      <c r="BK203" s="197">
        <f>ROUND(I203*H203,3)</f>
        <v>0</v>
      </c>
      <c r="BL203" s="16" t="s">
        <v>121</v>
      </c>
      <c r="BM203" s="195" t="s">
        <v>271</v>
      </c>
    </row>
    <row r="204" spans="1:65" s="2" customFormat="1">
      <c r="A204" s="33"/>
      <c r="B204" s="34"/>
      <c r="C204" s="35"/>
      <c r="D204" s="198" t="s">
        <v>123</v>
      </c>
      <c r="E204" s="35"/>
      <c r="F204" s="199" t="s">
        <v>270</v>
      </c>
      <c r="G204" s="35"/>
      <c r="H204" s="35"/>
      <c r="I204" s="200"/>
      <c r="J204" s="35"/>
      <c r="K204" s="35"/>
      <c r="L204" s="38"/>
      <c r="M204" s="201"/>
      <c r="N204" s="202"/>
      <c r="O204" s="70"/>
      <c r="P204" s="70"/>
      <c r="Q204" s="70"/>
      <c r="R204" s="70"/>
      <c r="S204" s="70"/>
      <c r="T204" s="71"/>
      <c r="U204" s="33"/>
      <c r="V204" s="33"/>
      <c r="W204" s="33"/>
      <c r="X204" s="33"/>
      <c r="Y204" s="33"/>
      <c r="Z204" s="33"/>
      <c r="AA204" s="33"/>
      <c r="AB204" s="33"/>
      <c r="AC204" s="33"/>
      <c r="AD204" s="33"/>
      <c r="AE204" s="33"/>
      <c r="AT204" s="16" t="s">
        <v>123</v>
      </c>
      <c r="AU204" s="16" t="s">
        <v>83</v>
      </c>
    </row>
    <row r="205" spans="1:65" s="13" customFormat="1">
      <c r="B205" s="203"/>
      <c r="C205" s="204"/>
      <c r="D205" s="198" t="s">
        <v>125</v>
      </c>
      <c r="E205" s="205" t="s">
        <v>1</v>
      </c>
      <c r="F205" s="206" t="s">
        <v>190</v>
      </c>
      <c r="G205" s="204"/>
      <c r="H205" s="207">
        <v>12</v>
      </c>
      <c r="I205" s="208"/>
      <c r="J205" s="204"/>
      <c r="K205" s="204"/>
      <c r="L205" s="209"/>
      <c r="M205" s="210"/>
      <c r="N205" s="211"/>
      <c r="O205" s="211"/>
      <c r="P205" s="211"/>
      <c r="Q205" s="211"/>
      <c r="R205" s="211"/>
      <c r="S205" s="211"/>
      <c r="T205" s="212"/>
      <c r="AT205" s="213" t="s">
        <v>125</v>
      </c>
      <c r="AU205" s="213" t="s">
        <v>83</v>
      </c>
      <c r="AV205" s="13" t="s">
        <v>83</v>
      </c>
      <c r="AW205" s="13" t="s">
        <v>29</v>
      </c>
      <c r="AX205" s="13" t="s">
        <v>81</v>
      </c>
      <c r="AY205" s="213" t="s">
        <v>113</v>
      </c>
    </row>
    <row r="206" spans="1:65" s="2" customFormat="1" ht="24.2" customHeight="1">
      <c r="A206" s="33"/>
      <c r="B206" s="34"/>
      <c r="C206" s="225" t="s">
        <v>272</v>
      </c>
      <c r="D206" s="225" t="s">
        <v>152</v>
      </c>
      <c r="E206" s="226" t="s">
        <v>273</v>
      </c>
      <c r="F206" s="227" t="s">
        <v>274</v>
      </c>
      <c r="G206" s="228" t="s">
        <v>187</v>
      </c>
      <c r="H206" s="229">
        <v>12</v>
      </c>
      <c r="I206" s="230"/>
      <c r="J206" s="229">
        <f>ROUND(I206*H206,3)</f>
        <v>0</v>
      </c>
      <c r="K206" s="227" t="s">
        <v>120</v>
      </c>
      <c r="L206" s="231"/>
      <c r="M206" s="232" t="s">
        <v>1</v>
      </c>
      <c r="N206" s="233" t="s">
        <v>38</v>
      </c>
      <c r="O206" s="70"/>
      <c r="P206" s="193">
        <f>O206*H206</f>
        <v>0</v>
      </c>
      <c r="Q206" s="193">
        <v>0</v>
      </c>
      <c r="R206" s="193">
        <f>Q206*H206</f>
        <v>0</v>
      </c>
      <c r="S206" s="193">
        <v>0</v>
      </c>
      <c r="T206" s="194">
        <f>S206*H206</f>
        <v>0</v>
      </c>
      <c r="U206" s="33"/>
      <c r="V206" s="33"/>
      <c r="W206" s="33"/>
      <c r="X206" s="33"/>
      <c r="Y206" s="33"/>
      <c r="Z206" s="33"/>
      <c r="AA206" s="33"/>
      <c r="AB206" s="33"/>
      <c r="AC206" s="33"/>
      <c r="AD206" s="33"/>
      <c r="AE206" s="33"/>
      <c r="AR206" s="195" t="s">
        <v>156</v>
      </c>
      <c r="AT206" s="195" t="s">
        <v>152</v>
      </c>
      <c r="AU206" s="195" t="s">
        <v>83</v>
      </c>
      <c r="AY206" s="16" t="s">
        <v>113</v>
      </c>
      <c r="BE206" s="196">
        <f>IF(N206="základní",J206,0)</f>
        <v>0</v>
      </c>
      <c r="BF206" s="196">
        <f>IF(N206="snížená",J206,0)</f>
        <v>0</v>
      </c>
      <c r="BG206" s="196">
        <f>IF(N206="zákl. přenesená",J206,0)</f>
        <v>0</v>
      </c>
      <c r="BH206" s="196">
        <f>IF(N206="sníž. přenesená",J206,0)</f>
        <v>0</v>
      </c>
      <c r="BI206" s="196">
        <f>IF(N206="nulová",J206,0)</f>
        <v>0</v>
      </c>
      <c r="BJ206" s="16" t="s">
        <v>81</v>
      </c>
      <c r="BK206" s="197">
        <f>ROUND(I206*H206,3)</f>
        <v>0</v>
      </c>
      <c r="BL206" s="16" t="s">
        <v>121</v>
      </c>
      <c r="BM206" s="195" t="s">
        <v>275</v>
      </c>
    </row>
    <row r="207" spans="1:65" s="2" customFormat="1">
      <c r="A207" s="33"/>
      <c r="B207" s="34"/>
      <c r="C207" s="35"/>
      <c r="D207" s="198" t="s">
        <v>123</v>
      </c>
      <c r="E207" s="35"/>
      <c r="F207" s="199" t="s">
        <v>274</v>
      </c>
      <c r="G207" s="35"/>
      <c r="H207" s="35"/>
      <c r="I207" s="200"/>
      <c r="J207" s="35"/>
      <c r="K207" s="35"/>
      <c r="L207" s="38"/>
      <c r="M207" s="201"/>
      <c r="N207" s="202"/>
      <c r="O207" s="70"/>
      <c r="P207" s="70"/>
      <c r="Q207" s="70"/>
      <c r="R207" s="70"/>
      <c r="S207" s="70"/>
      <c r="T207" s="71"/>
      <c r="U207" s="33"/>
      <c r="V207" s="33"/>
      <c r="W207" s="33"/>
      <c r="X207" s="33"/>
      <c r="Y207" s="33"/>
      <c r="Z207" s="33"/>
      <c r="AA207" s="33"/>
      <c r="AB207" s="33"/>
      <c r="AC207" s="33"/>
      <c r="AD207" s="33"/>
      <c r="AE207" s="33"/>
      <c r="AT207" s="16" t="s">
        <v>123</v>
      </c>
      <c r="AU207" s="16" t="s">
        <v>83</v>
      </c>
    </row>
    <row r="208" spans="1:65" s="2" customFormat="1" ht="16.5" customHeight="1">
      <c r="A208" s="33"/>
      <c r="B208" s="34"/>
      <c r="C208" s="225" t="s">
        <v>276</v>
      </c>
      <c r="D208" s="225" t="s">
        <v>152</v>
      </c>
      <c r="E208" s="226" t="s">
        <v>277</v>
      </c>
      <c r="F208" s="227" t="s">
        <v>278</v>
      </c>
      <c r="G208" s="228" t="s">
        <v>187</v>
      </c>
      <c r="H208" s="229">
        <v>1</v>
      </c>
      <c r="I208" s="230"/>
      <c r="J208" s="229">
        <f>ROUND(I208*H208,3)</f>
        <v>0</v>
      </c>
      <c r="K208" s="227" t="s">
        <v>120</v>
      </c>
      <c r="L208" s="231"/>
      <c r="M208" s="232" t="s">
        <v>1</v>
      </c>
      <c r="N208" s="233" t="s">
        <v>38</v>
      </c>
      <c r="O208" s="70"/>
      <c r="P208" s="193">
        <f>O208*H208</f>
        <v>0</v>
      </c>
      <c r="Q208" s="193">
        <v>0</v>
      </c>
      <c r="R208" s="193">
        <f>Q208*H208</f>
        <v>0</v>
      </c>
      <c r="S208" s="193">
        <v>0</v>
      </c>
      <c r="T208" s="194">
        <f>S208*H208</f>
        <v>0</v>
      </c>
      <c r="U208" s="33"/>
      <c r="V208" s="33"/>
      <c r="W208" s="33"/>
      <c r="X208" s="33"/>
      <c r="Y208" s="33"/>
      <c r="Z208" s="33"/>
      <c r="AA208" s="33"/>
      <c r="AB208" s="33"/>
      <c r="AC208" s="33"/>
      <c r="AD208" s="33"/>
      <c r="AE208" s="33"/>
      <c r="AR208" s="195" t="s">
        <v>156</v>
      </c>
      <c r="AT208" s="195" t="s">
        <v>152</v>
      </c>
      <c r="AU208" s="195" t="s">
        <v>83</v>
      </c>
      <c r="AY208" s="16" t="s">
        <v>113</v>
      </c>
      <c r="BE208" s="196">
        <f>IF(N208="základní",J208,0)</f>
        <v>0</v>
      </c>
      <c r="BF208" s="196">
        <f>IF(N208="snížená",J208,0)</f>
        <v>0</v>
      </c>
      <c r="BG208" s="196">
        <f>IF(N208="zákl. přenesená",J208,0)</f>
        <v>0</v>
      </c>
      <c r="BH208" s="196">
        <f>IF(N208="sníž. přenesená",J208,0)</f>
        <v>0</v>
      </c>
      <c r="BI208" s="196">
        <f>IF(N208="nulová",J208,0)</f>
        <v>0</v>
      </c>
      <c r="BJ208" s="16" t="s">
        <v>81</v>
      </c>
      <c r="BK208" s="197">
        <f>ROUND(I208*H208,3)</f>
        <v>0</v>
      </c>
      <c r="BL208" s="16" t="s">
        <v>121</v>
      </c>
      <c r="BM208" s="195" t="s">
        <v>279</v>
      </c>
    </row>
    <row r="209" spans="1:65" s="2" customFormat="1">
      <c r="A209" s="33"/>
      <c r="B209" s="34"/>
      <c r="C209" s="35"/>
      <c r="D209" s="198" t="s">
        <v>123</v>
      </c>
      <c r="E209" s="35"/>
      <c r="F209" s="199" t="s">
        <v>278</v>
      </c>
      <c r="G209" s="35"/>
      <c r="H209" s="35"/>
      <c r="I209" s="200"/>
      <c r="J209" s="35"/>
      <c r="K209" s="35"/>
      <c r="L209" s="38"/>
      <c r="M209" s="201"/>
      <c r="N209" s="202"/>
      <c r="O209" s="70"/>
      <c r="P209" s="70"/>
      <c r="Q209" s="70"/>
      <c r="R209" s="70"/>
      <c r="S209" s="70"/>
      <c r="T209" s="71"/>
      <c r="U209" s="33"/>
      <c r="V209" s="33"/>
      <c r="W209" s="33"/>
      <c r="X209" s="33"/>
      <c r="Y209" s="33"/>
      <c r="Z209" s="33"/>
      <c r="AA209" s="33"/>
      <c r="AB209" s="33"/>
      <c r="AC209" s="33"/>
      <c r="AD209" s="33"/>
      <c r="AE209" s="33"/>
      <c r="AT209" s="16" t="s">
        <v>123</v>
      </c>
      <c r="AU209" s="16" t="s">
        <v>83</v>
      </c>
    </row>
    <row r="210" spans="1:65" s="2" customFormat="1" ht="16.5" customHeight="1">
      <c r="A210" s="33"/>
      <c r="B210" s="34"/>
      <c r="C210" s="225" t="s">
        <v>280</v>
      </c>
      <c r="D210" s="225" t="s">
        <v>152</v>
      </c>
      <c r="E210" s="226" t="s">
        <v>281</v>
      </c>
      <c r="F210" s="227" t="s">
        <v>282</v>
      </c>
      <c r="G210" s="228" t="s">
        <v>187</v>
      </c>
      <c r="H210" s="229">
        <v>1</v>
      </c>
      <c r="I210" s="230"/>
      <c r="J210" s="229">
        <f>ROUND(I210*H210,3)</f>
        <v>0</v>
      </c>
      <c r="K210" s="227" t="s">
        <v>120</v>
      </c>
      <c r="L210" s="231"/>
      <c r="M210" s="232" t="s">
        <v>1</v>
      </c>
      <c r="N210" s="233" t="s">
        <v>38</v>
      </c>
      <c r="O210" s="70"/>
      <c r="P210" s="193">
        <f>O210*H210</f>
        <v>0</v>
      </c>
      <c r="Q210" s="193">
        <v>0</v>
      </c>
      <c r="R210" s="193">
        <f>Q210*H210</f>
        <v>0</v>
      </c>
      <c r="S210" s="193">
        <v>0</v>
      </c>
      <c r="T210" s="194">
        <f>S210*H210</f>
        <v>0</v>
      </c>
      <c r="U210" s="33"/>
      <c r="V210" s="33"/>
      <c r="W210" s="33"/>
      <c r="X210" s="33"/>
      <c r="Y210" s="33"/>
      <c r="Z210" s="33"/>
      <c r="AA210" s="33"/>
      <c r="AB210" s="33"/>
      <c r="AC210" s="33"/>
      <c r="AD210" s="33"/>
      <c r="AE210" s="33"/>
      <c r="AR210" s="195" t="s">
        <v>156</v>
      </c>
      <c r="AT210" s="195" t="s">
        <v>152</v>
      </c>
      <c r="AU210" s="195" t="s">
        <v>83</v>
      </c>
      <c r="AY210" s="16" t="s">
        <v>113</v>
      </c>
      <c r="BE210" s="196">
        <f>IF(N210="základní",J210,0)</f>
        <v>0</v>
      </c>
      <c r="BF210" s="196">
        <f>IF(N210="snížená",J210,0)</f>
        <v>0</v>
      </c>
      <c r="BG210" s="196">
        <f>IF(N210="zákl. přenesená",J210,0)</f>
        <v>0</v>
      </c>
      <c r="BH210" s="196">
        <f>IF(N210="sníž. přenesená",J210,0)</f>
        <v>0</v>
      </c>
      <c r="BI210" s="196">
        <f>IF(N210="nulová",J210,0)</f>
        <v>0</v>
      </c>
      <c r="BJ210" s="16" t="s">
        <v>81</v>
      </c>
      <c r="BK210" s="197">
        <f>ROUND(I210*H210,3)</f>
        <v>0</v>
      </c>
      <c r="BL210" s="16" t="s">
        <v>121</v>
      </c>
      <c r="BM210" s="195" t="s">
        <v>283</v>
      </c>
    </row>
    <row r="211" spans="1:65" s="2" customFormat="1">
      <c r="A211" s="33"/>
      <c r="B211" s="34"/>
      <c r="C211" s="35"/>
      <c r="D211" s="198" t="s">
        <v>123</v>
      </c>
      <c r="E211" s="35"/>
      <c r="F211" s="199" t="s">
        <v>282</v>
      </c>
      <c r="G211" s="35"/>
      <c r="H211" s="35"/>
      <c r="I211" s="200"/>
      <c r="J211" s="35"/>
      <c r="K211" s="35"/>
      <c r="L211" s="38"/>
      <c r="M211" s="201"/>
      <c r="N211" s="202"/>
      <c r="O211" s="70"/>
      <c r="P211" s="70"/>
      <c r="Q211" s="70"/>
      <c r="R211" s="70"/>
      <c r="S211" s="70"/>
      <c r="T211" s="71"/>
      <c r="U211" s="33"/>
      <c r="V211" s="33"/>
      <c r="W211" s="33"/>
      <c r="X211" s="33"/>
      <c r="Y211" s="33"/>
      <c r="Z211" s="33"/>
      <c r="AA211" s="33"/>
      <c r="AB211" s="33"/>
      <c r="AC211" s="33"/>
      <c r="AD211" s="33"/>
      <c r="AE211" s="33"/>
      <c r="AT211" s="16" t="s">
        <v>123</v>
      </c>
      <c r="AU211" s="16" t="s">
        <v>83</v>
      </c>
    </row>
    <row r="212" spans="1:65" s="2" customFormat="1" ht="16.5" customHeight="1">
      <c r="A212" s="33"/>
      <c r="B212" s="34"/>
      <c r="C212" s="225" t="s">
        <v>284</v>
      </c>
      <c r="D212" s="225" t="s">
        <v>152</v>
      </c>
      <c r="E212" s="226" t="s">
        <v>285</v>
      </c>
      <c r="F212" s="227" t="s">
        <v>286</v>
      </c>
      <c r="G212" s="228" t="s">
        <v>187</v>
      </c>
      <c r="H212" s="229">
        <v>4</v>
      </c>
      <c r="I212" s="230"/>
      <c r="J212" s="229">
        <f>ROUND(I212*H212,3)</f>
        <v>0</v>
      </c>
      <c r="K212" s="227" t="s">
        <v>120</v>
      </c>
      <c r="L212" s="231"/>
      <c r="M212" s="232" t="s">
        <v>1</v>
      </c>
      <c r="N212" s="233" t="s">
        <v>38</v>
      </c>
      <c r="O212" s="70"/>
      <c r="P212" s="193">
        <f>O212*H212</f>
        <v>0</v>
      </c>
      <c r="Q212" s="193">
        <v>0</v>
      </c>
      <c r="R212" s="193">
        <f>Q212*H212</f>
        <v>0</v>
      </c>
      <c r="S212" s="193">
        <v>0</v>
      </c>
      <c r="T212" s="194">
        <f>S212*H212</f>
        <v>0</v>
      </c>
      <c r="U212" s="33"/>
      <c r="V212" s="33"/>
      <c r="W212" s="33"/>
      <c r="X212" s="33"/>
      <c r="Y212" s="33"/>
      <c r="Z212" s="33"/>
      <c r="AA212" s="33"/>
      <c r="AB212" s="33"/>
      <c r="AC212" s="33"/>
      <c r="AD212" s="33"/>
      <c r="AE212" s="33"/>
      <c r="AR212" s="195" t="s">
        <v>156</v>
      </c>
      <c r="AT212" s="195" t="s">
        <v>152</v>
      </c>
      <c r="AU212" s="195" t="s">
        <v>83</v>
      </c>
      <c r="AY212" s="16" t="s">
        <v>113</v>
      </c>
      <c r="BE212" s="196">
        <f>IF(N212="základní",J212,0)</f>
        <v>0</v>
      </c>
      <c r="BF212" s="196">
        <f>IF(N212="snížená",J212,0)</f>
        <v>0</v>
      </c>
      <c r="BG212" s="196">
        <f>IF(N212="zákl. přenesená",J212,0)</f>
        <v>0</v>
      </c>
      <c r="BH212" s="196">
        <f>IF(N212="sníž. přenesená",J212,0)</f>
        <v>0</v>
      </c>
      <c r="BI212" s="196">
        <f>IF(N212="nulová",J212,0)</f>
        <v>0</v>
      </c>
      <c r="BJ212" s="16" t="s">
        <v>81</v>
      </c>
      <c r="BK212" s="197">
        <f>ROUND(I212*H212,3)</f>
        <v>0</v>
      </c>
      <c r="BL212" s="16" t="s">
        <v>121</v>
      </c>
      <c r="BM212" s="195" t="s">
        <v>287</v>
      </c>
    </row>
    <row r="213" spans="1:65" s="2" customFormat="1">
      <c r="A213" s="33"/>
      <c r="B213" s="34"/>
      <c r="C213" s="35"/>
      <c r="D213" s="198" t="s">
        <v>123</v>
      </c>
      <c r="E213" s="35"/>
      <c r="F213" s="199" t="s">
        <v>286</v>
      </c>
      <c r="G213" s="35"/>
      <c r="H213" s="35"/>
      <c r="I213" s="200"/>
      <c r="J213" s="35"/>
      <c r="K213" s="35"/>
      <c r="L213" s="38"/>
      <c r="M213" s="201"/>
      <c r="N213" s="202"/>
      <c r="O213" s="70"/>
      <c r="P213" s="70"/>
      <c r="Q213" s="70"/>
      <c r="R213" s="70"/>
      <c r="S213" s="70"/>
      <c r="T213" s="71"/>
      <c r="U213" s="33"/>
      <c r="V213" s="33"/>
      <c r="W213" s="33"/>
      <c r="X213" s="33"/>
      <c r="Y213" s="33"/>
      <c r="Z213" s="33"/>
      <c r="AA213" s="33"/>
      <c r="AB213" s="33"/>
      <c r="AC213" s="33"/>
      <c r="AD213" s="33"/>
      <c r="AE213" s="33"/>
      <c r="AT213" s="16" t="s">
        <v>123</v>
      </c>
      <c r="AU213" s="16" t="s">
        <v>83</v>
      </c>
    </row>
    <row r="214" spans="1:65" s="2" customFormat="1" ht="24.2" customHeight="1">
      <c r="A214" s="33"/>
      <c r="B214" s="34"/>
      <c r="C214" s="185" t="s">
        <v>288</v>
      </c>
      <c r="D214" s="185" t="s">
        <v>116</v>
      </c>
      <c r="E214" s="186" t="s">
        <v>289</v>
      </c>
      <c r="F214" s="187" t="s">
        <v>290</v>
      </c>
      <c r="G214" s="188" t="s">
        <v>187</v>
      </c>
      <c r="H214" s="189">
        <v>4</v>
      </c>
      <c r="I214" s="190"/>
      <c r="J214" s="189">
        <f>ROUND(I214*H214,3)</f>
        <v>0</v>
      </c>
      <c r="K214" s="187" t="s">
        <v>120</v>
      </c>
      <c r="L214" s="38"/>
      <c r="M214" s="191" t="s">
        <v>1</v>
      </c>
      <c r="N214" s="192" t="s">
        <v>38</v>
      </c>
      <c r="O214" s="70"/>
      <c r="P214" s="193">
        <f>O214*H214</f>
        <v>0</v>
      </c>
      <c r="Q214" s="193">
        <v>0</v>
      </c>
      <c r="R214" s="193">
        <f>Q214*H214</f>
        <v>0</v>
      </c>
      <c r="S214" s="193">
        <v>0</v>
      </c>
      <c r="T214" s="194">
        <f>S214*H214</f>
        <v>0</v>
      </c>
      <c r="U214" s="33"/>
      <c r="V214" s="33"/>
      <c r="W214" s="33"/>
      <c r="X214" s="33"/>
      <c r="Y214" s="33"/>
      <c r="Z214" s="33"/>
      <c r="AA214" s="33"/>
      <c r="AB214" s="33"/>
      <c r="AC214" s="33"/>
      <c r="AD214" s="33"/>
      <c r="AE214" s="33"/>
      <c r="AR214" s="195" t="s">
        <v>121</v>
      </c>
      <c r="AT214" s="195" t="s">
        <v>116</v>
      </c>
      <c r="AU214" s="195" t="s">
        <v>83</v>
      </c>
      <c r="AY214" s="16" t="s">
        <v>113</v>
      </c>
      <c r="BE214" s="196">
        <f>IF(N214="základní",J214,0)</f>
        <v>0</v>
      </c>
      <c r="BF214" s="196">
        <f>IF(N214="snížená",J214,0)</f>
        <v>0</v>
      </c>
      <c r="BG214" s="196">
        <f>IF(N214="zákl. přenesená",J214,0)</f>
        <v>0</v>
      </c>
      <c r="BH214" s="196">
        <f>IF(N214="sníž. přenesená",J214,0)</f>
        <v>0</v>
      </c>
      <c r="BI214" s="196">
        <f>IF(N214="nulová",J214,0)</f>
        <v>0</v>
      </c>
      <c r="BJ214" s="16" t="s">
        <v>81</v>
      </c>
      <c r="BK214" s="197">
        <f>ROUND(I214*H214,3)</f>
        <v>0</v>
      </c>
      <c r="BL214" s="16" t="s">
        <v>121</v>
      </c>
      <c r="BM214" s="195" t="s">
        <v>291</v>
      </c>
    </row>
    <row r="215" spans="1:65" s="2" customFormat="1" ht="29.25">
      <c r="A215" s="33"/>
      <c r="B215" s="34"/>
      <c r="C215" s="35"/>
      <c r="D215" s="198" t="s">
        <v>123</v>
      </c>
      <c r="E215" s="35"/>
      <c r="F215" s="199" t="s">
        <v>292</v>
      </c>
      <c r="G215" s="35"/>
      <c r="H215" s="35"/>
      <c r="I215" s="200"/>
      <c r="J215" s="35"/>
      <c r="K215" s="35"/>
      <c r="L215" s="38"/>
      <c r="M215" s="201"/>
      <c r="N215" s="202"/>
      <c r="O215" s="70"/>
      <c r="P215" s="70"/>
      <c r="Q215" s="70"/>
      <c r="R215" s="70"/>
      <c r="S215" s="70"/>
      <c r="T215" s="71"/>
      <c r="U215" s="33"/>
      <c r="V215" s="33"/>
      <c r="W215" s="33"/>
      <c r="X215" s="33"/>
      <c r="Y215" s="33"/>
      <c r="Z215" s="33"/>
      <c r="AA215" s="33"/>
      <c r="AB215" s="33"/>
      <c r="AC215" s="33"/>
      <c r="AD215" s="33"/>
      <c r="AE215" s="33"/>
      <c r="AT215" s="16" t="s">
        <v>123</v>
      </c>
      <c r="AU215" s="16" t="s">
        <v>83</v>
      </c>
    </row>
    <row r="216" spans="1:65" s="2" customFormat="1" ht="24.2" customHeight="1">
      <c r="A216" s="33"/>
      <c r="B216" s="34"/>
      <c r="C216" s="185" t="s">
        <v>293</v>
      </c>
      <c r="D216" s="185" t="s">
        <v>116</v>
      </c>
      <c r="E216" s="186" t="s">
        <v>294</v>
      </c>
      <c r="F216" s="187" t="s">
        <v>295</v>
      </c>
      <c r="G216" s="188" t="s">
        <v>187</v>
      </c>
      <c r="H216" s="189">
        <v>4</v>
      </c>
      <c r="I216" s="190"/>
      <c r="J216" s="189">
        <f>ROUND(I216*H216,3)</f>
        <v>0</v>
      </c>
      <c r="K216" s="187" t="s">
        <v>120</v>
      </c>
      <c r="L216" s="38"/>
      <c r="M216" s="191" t="s">
        <v>1</v>
      </c>
      <c r="N216" s="192" t="s">
        <v>38</v>
      </c>
      <c r="O216" s="70"/>
      <c r="P216" s="193">
        <f>O216*H216</f>
        <v>0</v>
      </c>
      <c r="Q216" s="193">
        <v>0</v>
      </c>
      <c r="R216" s="193">
        <f>Q216*H216</f>
        <v>0</v>
      </c>
      <c r="S216" s="193">
        <v>0</v>
      </c>
      <c r="T216" s="194">
        <f>S216*H216</f>
        <v>0</v>
      </c>
      <c r="U216" s="33"/>
      <c r="V216" s="33"/>
      <c r="W216" s="33"/>
      <c r="X216" s="33"/>
      <c r="Y216" s="33"/>
      <c r="Z216" s="33"/>
      <c r="AA216" s="33"/>
      <c r="AB216" s="33"/>
      <c r="AC216" s="33"/>
      <c r="AD216" s="33"/>
      <c r="AE216" s="33"/>
      <c r="AR216" s="195" t="s">
        <v>121</v>
      </c>
      <c r="AT216" s="195" t="s">
        <v>116</v>
      </c>
      <c r="AU216" s="195" t="s">
        <v>83</v>
      </c>
      <c r="AY216" s="16" t="s">
        <v>113</v>
      </c>
      <c r="BE216" s="196">
        <f>IF(N216="základní",J216,0)</f>
        <v>0</v>
      </c>
      <c r="BF216" s="196">
        <f>IF(N216="snížená",J216,0)</f>
        <v>0</v>
      </c>
      <c r="BG216" s="196">
        <f>IF(N216="zákl. přenesená",J216,0)</f>
        <v>0</v>
      </c>
      <c r="BH216" s="196">
        <f>IF(N216="sníž. přenesená",J216,0)</f>
        <v>0</v>
      </c>
      <c r="BI216" s="196">
        <f>IF(N216="nulová",J216,0)</f>
        <v>0</v>
      </c>
      <c r="BJ216" s="16" t="s">
        <v>81</v>
      </c>
      <c r="BK216" s="197">
        <f>ROUND(I216*H216,3)</f>
        <v>0</v>
      </c>
      <c r="BL216" s="16" t="s">
        <v>121</v>
      </c>
      <c r="BM216" s="195" t="s">
        <v>296</v>
      </c>
    </row>
    <row r="217" spans="1:65" s="2" customFormat="1" ht="29.25">
      <c r="A217" s="33"/>
      <c r="B217" s="34"/>
      <c r="C217" s="35"/>
      <c r="D217" s="198" t="s">
        <v>123</v>
      </c>
      <c r="E217" s="35"/>
      <c r="F217" s="199" t="s">
        <v>297</v>
      </c>
      <c r="G217" s="35"/>
      <c r="H217" s="35"/>
      <c r="I217" s="200"/>
      <c r="J217" s="35"/>
      <c r="K217" s="35"/>
      <c r="L217" s="38"/>
      <c r="M217" s="201"/>
      <c r="N217" s="202"/>
      <c r="O217" s="70"/>
      <c r="P217" s="70"/>
      <c r="Q217" s="70"/>
      <c r="R217" s="70"/>
      <c r="S217" s="70"/>
      <c r="T217" s="71"/>
      <c r="U217" s="33"/>
      <c r="V217" s="33"/>
      <c r="W217" s="33"/>
      <c r="X217" s="33"/>
      <c r="Y217" s="33"/>
      <c r="Z217" s="33"/>
      <c r="AA217" s="33"/>
      <c r="AB217" s="33"/>
      <c r="AC217" s="33"/>
      <c r="AD217" s="33"/>
      <c r="AE217" s="33"/>
      <c r="AT217" s="16" t="s">
        <v>123</v>
      </c>
      <c r="AU217" s="16" t="s">
        <v>83</v>
      </c>
    </row>
    <row r="218" spans="1:65" s="2" customFormat="1" ht="24.2" customHeight="1">
      <c r="A218" s="33"/>
      <c r="B218" s="34"/>
      <c r="C218" s="185" t="s">
        <v>298</v>
      </c>
      <c r="D218" s="185" t="s">
        <v>116</v>
      </c>
      <c r="E218" s="186" t="s">
        <v>299</v>
      </c>
      <c r="F218" s="187" t="s">
        <v>300</v>
      </c>
      <c r="G218" s="188" t="s">
        <v>129</v>
      </c>
      <c r="H218" s="189">
        <v>56.75</v>
      </c>
      <c r="I218" s="190"/>
      <c r="J218" s="189">
        <f>ROUND(I218*H218,3)</f>
        <v>0</v>
      </c>
      <c r="K218" s="187" t="s">
        <v>120</v>
      </c>
      <c r="L218" s="38"/>
      <c r="M218" s="191" t="s">
        <v>1</v>
      </c>
      <c r="N218" s="192" t="s">
        <v>38</v>
      </c>
      <c r="O218" s="70"/>
      <c r="P218" s="193">
        <f>O218*H218</f>
        <v>0</v>
      </c>
      <c r="Q218" s="193">
        <v>0</v>
      </c>
      <c r="R218" s="193">
        <f>Q218*H218</f>
        <v>0</v>
      </c>
      <c r="S218" s="193">
        <v>0</v>
      </c>
      <c r="T218" s="194">
        <f>S218*H218</f>
        <v>0</v>
      </c>
      <c r="U218" s="33"/>
      <c r="V218" s="33"/>
      <c r="W218" s="33"/>
      <c r="X218" s="33"/>
      <c r="Y218" s="33"/>
      <c r="Z218" s="33"/>
      <c r="AA218" s="33"/>
      <c r="AB218" s="33"/>
      <c r="AC218" s="33"/>
      <c r="AD218" s="33"/>
      <c r="AE218" s="33"/>
      <c r="AR218" s="195" t="s">
        <v>121</v>
      </c>
      <c r="AT218" s="195" t="s">
        <v>116</v>
      </c>
      <c r="AU218" s="195" t="s">
        <v>83</v>
      </c>
      <c r="AY218" s="16" t="s">
        <v>113</v>
      </c>
      <c r="BE218" s="196">
        <f>IF(N218="základní",J218,0)</f>
        <v>0</v>
      </c>
      <c r="BF218" s="196">
        <f>IF(N218="snížená",J218,0)</f>
        <v>0</v>
      </c>
      <c r="BG218" s="196">
        <f>IF(N218="zákl. přenesená",J218,0)</f>
        <v>0</v>
      </c>
      <c r="BH218" s="196">
        <f>IF(N218="sníž. přenesená",J218,0)</f>
        <v>0</v>
      </c>
      <c r="BI218" s="196">
        <f>IF(N218="nulová",J218,0)</f>
        <v>0</v>
      </c>
      <c r="BJ218" s="16" t="s">
        <v>81</v>
      </c>
      <c r="BK218" s="197">
        <f>ROUND(I218*H218,3)</f>
        <v>0</v>
      </c>
      <c r="BL218" s="16" t="s">
        <v>121</v>
      </c>
      <c r="BM218" s="195" t="s">
        <v>301</v>
      </c>
    </row>
    <row r="219" spans="1:65" s="2" customFormat="1" ht="29.25">
      <c r="A219" s="33"/>
      <c r="B219" s="34"/>
      <c r="C219" s="35"/>
      <c r="D219" s="198" t="s">
        <v>123</v>
      </c>
      <c r="E219" s="35"/>
      <c r="F219" s="199" t="s">
        <v>302</v>
      </c>
      <c r="G219" s="35"/>
      <c r="H219" s="35"/>
      <c r="I219" s="200"/>
      <c r="J219" s="35"/>
      <c r="K219" s="35"/>
      <c r="L219" s="38"/>
      <c r="M219" s="201"/>
      <c r="N219" s="202"/>
      <c r="O219" s="70"/>
      <c r="P219" s="70"/>
      <c r="Q219" s="70"/>
      <c r="R219" s="70"/>
      <c r="S219" s="70"/>
      <c r="T219" s="71"/>
      <c r="U219" s="33"/>
      <c r="V219" s="33"/>
      <c r="W219" s="33"/>
      <c r="X219" s="33"/>
      <c r="Y219" s="33"/>
      <c r="Z219" s="33"/>
      <c r="AA219" s="33"/>
      <c r="AB219" s="33"/>
      <c r="AC219" s="33"/>
      <c r="AD219" s="33"/>
      <c r="AE219" s="33"/>
      <c r="AT219" s="16" t="s">
        <v>123</v>
      </c>
      <c r="AU219" s="16" t="s">
        <v>83</v>
      </c>
    </row>
    <row r="220" spans="1:65" s="13" customFormat="1">
      <c r="B220" s="203"/>
      <c r="C220" s="204"/>
      <c r="D220" s="198" t="s">
        <v>125</v>
      </c>
      <c r="E220" s="205" t="s">
        <v>1</v>
      </c>
      <c r="F220" s="206" t="s">
        <v>303</v>
      </c>
      <c r="G220" s="204"/>
      <c r="H220" s="207">
        <v>56.75</v>
      </c>
      <c r="I220" s="208"/>
      <c r="J220" s="204"/>
      <c r="K220" s="204"/>
      <c r="L220" s="209"/>
      <c r="M220" s="210"/>
      <c r="N220" s="211"/>
      <c r="O220" s="211"/>
      <c r="P220" s="211"/>
      <c r="Q220" s="211"/>
      <c r="R220" s="211"/>
      <c r="S220" s="211"/>
      <c r="T220" s="212"/>
      <c r="AT220" s="213" t="s">
        <v>125</v>
      </c>
      <c r="AU220" s="213" t="s">
        <v>83</v>
      </c>
      <c r="AV220" s="13" t="s">
        <v>83</v>
      </c>
      <c r="AW220" s="13" t="s">
        <v>29</v>
      </c>
      <c r="AX220" s="13" t="s">
        <v>81</v>
      </c>
      <c r="AY220" s="213" t="s">
        <v>113</v>
      </c>
    </row>
    <row r="221" spans="1:65" s="2" customFormat="1" ht="24.2" customHeight="1">
      <c r="A221" s="33"/>
      <c r="B221" s="34"/>
      <c r="C221" s="185" t="s">
        <v>304</v>
      </c>
      <c r="D221" s="185" t="s">
        <v>116</v>
      </c>
      <c r="E221" s="186" t="s">
        <v>305</v>
      </c>
      <c r="F221" s="187" t="s">
        <v>306</v>
      </c>
      <c r="G221" s="188" t="s">
        <v>137</v>
      </c>
      <c r="H221" s="189">
        <v>13</v>
      </c>
      <c r="I221" s="190"/>
      <c r="J221" s="189">
        <f>ROUND(I221*H221,3)</f>
        <v>0</v>
      </c>
      <c r="K221" s="187" t="s">
        <v>120</v>
      </c>
      <c r="L221" s="38"/>
      <c r="M221" s="191" t="s">
        <v>1</v>
      </c>
      <c r="N221" s="192" t="s">
        <v>38</v>
      </c>
      <c r="O221" s="70"/>
      <c r="P221" s="193">
        <f>O221*H221</f>
        <v>0</v>
      </c>
      <c r="Q221" s="193">
        <v>0</v>
      </c>
      <c r="R221" s="193">
        <f>Q221*H221</f>
        <v>0</v>
      </c>
      <c r="S221" s="193">
        <v>0</v>
      </c>
      <c r="T221" s="194">
        <f>S221*H221</f>
        <v>0</v>
      </c>
      <c r="U221" s="33"/>
      <c r="V221" s="33"/>
      <c r="W221" s="33"/>
      <c r="X221" s="33"/>
      <c r="Y221" s="33"/>
      <c r="Z221" s="33"/>
      <c r="AA221" s="33"/>
      <c r="AB221" s="33"/>
      <c r="AC221" s="33"/>
      <c r="AD221" s="33"/>
      <c r="AE221" s="33"/>
      <c r="AR221" s="195" t="s">
        <v>121</v>
      </c>
      <c r="AT221" s="195" t="s">
        <v>116</v>
      </c>
      <c r="AU221" s="195" t="s">
        <v>83</v>
      </c>
      <c r="AY221" s="16" t="s">
        <v>113</v>
      </c>
      <c r="BE221" s="196">
        <f>IF(N221="základní",J221,0)</f>
        <v>0</v>
      </c>
      <c r="BF221" s="196">
        <f>IF(N221="snížená",J221,0)</f>
        <v>0</v>
      </c>
      <c r="BG221" s="196">
        <f>IF(N221="zákl. přenesená",J221,0)</f>
        <v>0</v>
      </c>
      <c r="BH221" s="196">
        <f>IF(N221="sníž. přenesená",J221,0)</f>
        <v>0</v>
      </c>
      <c r="BI221" s="196">
        <f>IF(N221="nulová",J221,0)</f>
        <v>0</v>
      </c>
      <c r="BJ221" s="16" t="s">
        <v>81</v>
      </c>
      <c r="BK221" s="197">
        <f>ROUND(I221*H221,3)</f>
        <v>0</v>
      </c>
      <c r="BL221" s="16" t="s">
        <v>121</v>
      </c>
      <c r="BM221" s="195" t="s">
        <v>307</v>
      </c>
    </row>
    <row r="222" spans="1:65" s="2" customFormat="1" ht="48.75">
      <c r="A222" s="33"/>
      <c r="B222" s="34"/>
      <c r="C222" s="35"/>
      <c r="D222" s="198" t="s">
        <v>123</v>
      </c>
      <c r="E222" s="35"/>
      <c r="F222" s="199" t="s">
        <v>308</v>
      </c>
      <c r="G222" s="35"/>
      <c r="H222" s="35"/>
      <c r="I222" s="200"/>
      <c r="J222" s="35"/>
      <c r="K222" s="35"/>
      <c r="L222" s="38"/>
      <c r="M222" s="201"/>
      <c r="N222" s="202"/>
      <c r="O222" s="70"/>
      <c r="P222" s="70"/>
      <c r="Q222" s="70"/>
      <c r="R222" s="70"/>
      <c r="S222" s="70"/>
      <c r="T222" s="71"/>
      <c r="U222" s="33"/>
      <c r="V222" s="33"/>
      <c r="W222" s="33"/>
      <c r="X222" s="33"/>
      <c r="Y222" s="33"/>
      <c r="Z222" s="33"/>
      <c r="AA222" s="33"/>
      <c r="AB222" s="33"/>
      <c r="AC222" s="33"/>
      <c r="AD222" s="33"/>
      <c r="AE222" s="33"/>
      <c r="AT222" s="16" t="s">
        <v>123</v>
      </c>
      <c r="AU222" s="16" t="s">
        <v>83</v>
      </c>
    </row>
    <row r="223" spans="1:65" s="2" customFormat="1" ht="37.9" customHeight="1">
      <c r="A223" s="33"/>
      <c r="B223" s="34"/>
      <c r="C223" s="185" t="s">
        <v>309</v>
      </c>
      <c r="D223" s="185" t="s">
        <v>116</v>
      </c>
      <c r="E223" s="186" t="s">
        <v>310</v>
      </c>
      <c r="F223" s="187" t="s">
        <v>311</v>
      </c>
      <c r="G223" s="188" t="s">
        <v>129</v>
      </c>
      <c r="H223" s="189">
        <v>23.4</v>
      </c>
      <c r="I223" s="190"/>
      <c r="J223" s="189">
        <f>ROUND(I223*H223,3)</f>
        <v>0</v>
      </c>
      <c r="K223" s="187" t="s">
        <v>120</v>
      </c>
      <c r="L223" s="38"/>
      <c r="M223" s="191" t="s">
        <v>1</v>
      </c>
      <c r="N223" s="192" t="s">
        <v>38</v>
      </c>
      <c r="O223" s="70"/>
      <c r="P223" s="193">
        <f>O223*H223</f>
        <v>0</v>
      </c>
      <c r="Q223" s="193">
        <v>0</v>
      </c>
      <c r="R223" s="193">
        <f>Q223*H223</f>
        <v>0</v>
      </c>
      <c r="S223" s="193">
        <v>0</v>
      </c>
      <c r="T223" s="194">
        <f>S223*H223</f>
        <v>0</v>
      </c>
      <c r="U223" s="33"/>
      <c r="V223" s="33"/>
      <c r="W223" s="33"/>
      <c r="X223" s="33"/>
      <c r="Y223" s="33"/>
      <c r="Z223" s="33"/>
      <c r="AA223" s="33"/>
      <c r="AB223" s="33"/>
      <c r="AC223" s="33"/>
      <c r="AD223" s="33"/>
      <c r="AE223" s="33"/>
      <c r="AR223" s="195" t="s">
        <v>121</v>
      </c>
      <c r="AT223" s="195" t="s">
        <v>116</v>
      </c>
      <c r="AU223" s="195" t="s">
        <v>83</v>
      </c>
      <c r="AY223" s="16" t="s">
        <v>113</v>
      </c>
      <c r="BE223" s="196">
        <f>IF(N223="základní",J223,0)</f>
        <v>0</v>
      </c>
      <c r="BF223" s="196">
        <f>IF(N223="snížená",J223,0)</f>
        <v>0</v>
      </c>
      <c r="BG223" s="196">
        <f>IF(N223="zákl. přenesená",J223,0)</f>
        <v>0</v>
      </c>
      <c r="BH223" s="196">
        <f>IF(N223="sníž. přenesená",J223,0)</f>
        <v>0</v>
      </c>
      <c r="BI223" s="196">
        <f>IF(N223="nulová",J223,0)</f>
        <v>0</v>
      </c>
      <c r="BJ223" s="16" t="s">
        <v>81</v>
      </c>
      <c r="BK223" s="197">
        <f>ROUND(I223*H223,3)</f>
        <v>0</v>
      </c>
      <c r="BL223" s="16" t="s">
        <v>121</v>
      </c>
      <c r="BM223" s="195" t="s">
        <v>312</v>
      </c>
    </row>
    <row r="224" spans="1:65" s="2" customFormat="1" ht="48.75">
      <c r="A224" s="33"/>
      <c r="B224" s="34"/>
      <c r="C224" s="35"/>
      <c r="D224" s="198" t="s">
        <v>123</v>
      </c>
      <c r="E224" s="35"/>
      <c r="F224" s="199" t="s">
        <v>313</v>
      </c>
      <c r="G224" s="35"/>
      <c r="H224" s="35"/>
      <c r="I224" s="200"/>
      <c r="J224" s="35"/>
      <c r="K224" s="35"/>
      <c r="L224" s="38"/>
      <c r="M224" s="201"/>
      <c r="N224" s="202"/>
      <c r="O224" s="70"/>
      <c r="P224" s="70"/>
      <c r="Q224" s="70"/>
      <c r="R224" s="70"/>
      <c r="S224" s="70"/>
      <c r="T224" s="71"/>
      <c r="U224" s="33"/>
      <c r="V224" s="33"/>
      <c r="W224" s="33"/>
      <c r="X224" s="33"/>
      <c r="Y224" s="33"/>
      <c r="Z224" s="33"/>
      <c r="AA224" s="33"/>
      <c r="AB224" s="33"/>
      <c r="AC224" s="33"/>
      <c r="AD224" s="33"/>
      <c r="AE224" s="33"/>
      <c r="AT224" s="16" t="s">
        <v>123</v>
      </c>
      <c r="AU224" s="16" t="s">
        <v>83</v>
      </c>
    </row>
    <row r="225" spans="1:65" s="13" customFormat="1">
      <c r="B225" s="203"/>
      <c r="C225" s="204"/>
      <c r="D225" s="198" t="s">
        <v>125</v>
      </c>
      <c r="E225" s="205" t="s">
        <v>1</v>
      </c>
      <c r="F225" s="206" t="s">
        <v>314</v>
      </c>
      <c r="G225" s="204"/>
      <c r="H225" s="207">
        <v>23.4</v>
      </c>
      <c r="I225" s="208"/>
      <c r="J225" s="204"/>
      <c r="K225" s="204"/>
      <c r="L225" s="209"/>
      <c r="M225" s="210"/>
      <c r="N225" s="211"/>
      <c r="O225" s="211"/>
      <c r="P225" s="211"/>
      <c r="Q225" s="211"/>
      <c r="R225" s="211"/>
      <c r="S225" s="211"/>
      <c r="T225" s="212"/>
      <c r="AT225" s="213" t="s">
        <v>125</v>
      </c>
      <c r="AU225" s="213" t="s">
        <v>83</v>
      </c>
      <c r="AV225" s="13" t="s">
        <v>83</v>
      </c>
      <c r="AW225" s="13" t="s">
        <v>29</v>
      </c>
      <c r="AX225" s="13" t="s">
        <v>73</v>
      </c>
      <c r="AY225" s="213" t="s">
        <v>113</v>
      </c>
    </row>
    <row r="226" spans="1:65" s="14" customFormat="1">
      <c r="B226" s="214"/>
      <c r="C226" s="215"/>
      <c r="D226" s="198" t="s">
        <v>125</v>
      </c>
      <c r="E226" s="216" t="s">
        <v>1</v>
      </c>
      <c r="F226" s="217" t="s">
        <v>133</v>
      </c>
      <c r="G226" s="215"/>
      <c r="H226" s="218">
        <v>23.4</v>
      </c>
      <c r="I226" s="219"/>
      <c r="J226" s="215"/>
      <c r="K226" s="215"/>
      <c r="L226" s="220"/>
      <c r="M226" s="221"/>
      <c r="N226" s="222"/>
      <c r="O226" s="222"/>
      <c r="P226" s="222"/>
      <c r="Q226" s="222"/>
      <c r="R226" s="222"/>
      <c r="S226" s="222"/>
      <c r="T226" s="223"/>
      <c r="AT226" s="224" t="s">
        <v>125</v>
      </c>
      <c r="AU226" s="224" t="s">
        <v>83</v>
      </c>
      <c r="AV226" s="14" t="s">
        <v>121</v>
      </c>
      <c r="AW226" s="14" t="s">
        <v>29</v>
      </c>
      <c r="AX226" s="14" t="s">
        <v>81</v>
      </c>
      <c r="AY226" s="224" t="s">
        <v>113</v>
      </c>
    </row>
    <row r="227" spans="1:65" s="2" customFormat="1" ht="24.2" customHeight="1">
      <c r="A227" s="33"/>
      <c r="B227" s="34"/>
      <c r="C227" s="225" t="s">
        <v>315</v>
      </c>
      <c r="D227" s="225" t="s">
        <v>152</v>
      </c>
      <c r="E227" s="226" t="s">
        <v>316</v>
      </c>
      <c r="F227" s="227" t="s">
        <v>317</v>
      </c>
      <c r="G227" s="228" t="s">
        <v>155</v>
      </c>
      <c r="H227" s="229">
        <v>2.5739999999999998</v>
      </c>
      <c r="I227" s="230"/>
      <c r="J227" s="229">
        <f>ROUND(I227*H227,3)</f>
        <v>0</v>
      </c>
      <c r="K227" s="227" t="s">
        <v>120</v>
      </c>
      <c r="L227" s="231"/>
      <c r="M227" s="232" t="s">
        <v>1</v>
      </c>
      <c r="N227" s="233" t="s">
        <v>38</v>
      </c>
      <c r="O227" s="70"/>
      <c r="P227" s="193">
        <f>O227*H227</f>
        <v>0</v>
      </c>
      <c r="Q227" s="193">
        <v>1</v>
      </c>
      <c r="R227" s="193">
        <f>Q227*H227</f>
        <v>2.5739999999999998</v>
      </c>
      <c r="S227" s="193">
        <v>0</v>
      </c>
      <c r="T227" s="194">
        <f>S227*H227</f>
        <v>0</v>
      </c>
      <c r="U227" s="33"/>
      <c r="V227" s="33"/>
      <c r="W227" s="33"/>
      <c r="X227" s="33"/>
      <c r="Y227" s="33"/>
      <c r="Z227" s="33"/>
      <c r="AA227" s="33"/>
      <c r="AB227" s="33"/>
      <c r="AC227" s="33"/>
      <c r="AD227" s="33"/>
      <c r="AE227" s="33"/>
      <c r="AR227" s="195" t="s">
        <v>156</v>
      </c>
      <c r="AT227" s="195" t="s">
        <v>152</v>
      </c>
      <c r="AU227" s="195" t="s">
        <v>83</v>
      </c>
      <c r="AY227" s="16" t="s">
        <v>113</v>
      </c>
      <c r="BE227" s="196">
        <f>IF(N227="základní",J227,0)</f>
        <v>0</v>
      </c>
      <c r="BF227" s="196">
        <f>IF(N227="snížená",J227,0)</f>
        <v>0</v>
      </c>
      <c r="BG227" s="196">
        <f>IF(N227="zákl. přenesená",J227,0)</f>
        <v>0</v>
      </c>
      <c r="BH227" s="196">
        <f>IF(N227="sníž. přenesená",J227,0)</f>
        <v>0</v>
      </c>
      <c r="BI227" s="196">
        <f>IF(N227="nulová",J227,0)</f>
        <v>0</v>
      </c>
      <c r="BJ227" s="16" t="s">
        <v>81</v>
      </c>
      <c r="BK227" s="197">
        <f>ROUND(I227*H227,3)</f>
        <v>0</v>
      </c>
      <c r="BL227" s="16" t="s">
        <v>121</v>
      </c>
      <c r="BM227" s="195" t="s">
        <v>318</v>
      </c>
    </row>
    <row r="228" spans="1:65" s="2" customFormat="1">
      <c r="A228" s="33"/>
      <c r="B228" s="34"/>
      <c r="C228" s="35"/>
      <c r="D228" s="198" t="s">
        <v>123</v>
      </c>
      <c r="E228" s="35"/>
      <c r="F228" s="199" t="s">
        <v>317</v>
      </c>
      <c r="G228" s="35"/>
      <c r="H228" s="35"/>
      <c r="I228" s="200"/>
      <c r="J228" s="35"/>
      <c r="K228" s="35"/>
      <c r="L228" s="38"/>
      <c r="M228" s="201"/>
      <c r="N228" s="202"/>
      <c r="O228" s="70"/>
      <c r="P228" s="70"/>
      <c r="Q228" s="70"/>
      <c r="R228" s="70"/>
      <c r="S228" s="70"/>
      <c r="T228" s="71"/>
      <c r="U228" s="33"/>
      <c r="V228" s="33"/>
      <c r="W228" s="33"/>
      <c r="X228" s="33"/>
      <c r="Y228" s="33"/>
      <c r="Z228" s="33"/>
      <c r="AA228" s="33"/>
      <c r="AB228" s="33"/>
      <c r="AC228" s="33"/>
      <c r="AD228" s="33"/>
      <c r="AE228" s="33"/>
      <c r="AT228" s="16" t="s">
        <v>123</v>
      </c>
      <c r="AU228" s="16" t="s">
        <v>83</v>
      </c>
    </row>
    <row r="229" spans="1:65" s="13" customFormat="1">
      <c r="B229" s="203"/>
      <c r="C229" s="204"/>
      <c r="D229" s="198" t="s">
        <v>125</v>
      </c>
      <c r="E229" s="205" t="s">
        <v>1</v>
      </c>
      <c r="F229" s="206" t="s">
        <v>319</v>
      </c>
      <c r="G229" s="204"/>
      <c r="H229" s="207">
        <v>2.5739999999999998</v>
      </c>
      <c r="I229" s="208"/>
      <c r="J229" s="204"/>
      <c r="K229" s="204"/>
      <c r="L229" s="209"/>
      <c r="M229" s="210"/>
      <c r="N229" s="211"/>
      <c r="O229" s="211"/>
      <c r="P229" s="211"/>
      <c r="Q229" s="211"/>
      <c r="R229" s="211"/>
      <c r="S229" s="211"/>
      <c r="T229" s="212"/>
      <c r="AT229" s="213" t="s">
        <v>125</v>
      </c>
      <c r="AU229" s="213" t="s">
        <v>83</v>
      </c>
      <c r="AV229" s="13" t="s">
        <v>83</v>
      </c>
      <c r="AW229" s="13" t="s">
        <v>29</v>
      </c>
      <c r="AX229" s="13" t="s">
        <v>81</v>
      </c>
      <c r="AY229" s="213" t="s">
        <v>113</v>
      </c>
    </row>
    <row r="230" spans="1:65" s="2" customFormat="1" ht="21.75" customHeight="1">
      <c r="A230" s="33"/>
      <c r="B230" s="34"/>
      <c r="C230" s="225" t="s">
        <v>320</v>
      </c>
      <c r="D230" s="225" t="s">
        <v>152</v>
      </c>
      <c r="E230" s="226" t="s">
        <v>321</v>
      </c>
      <c r="F230" s="227" t="s">
        <v>322</v>
      </c>
      <c r="G230" s="228" t="s">
        <v>155</v>
      </c>
      <c r="H230" s="229">
        <v>3.6040000000000001</v>
      </c>
      <c r="I230" s="230"/>
      <c r="J230" s="229">
        <f>ROUND(I230*H230,3)</f>
        <v>0</v>
      </c>
      <c r="K230" s="227" t="s">
        <v>120</v>
      </c>
      <c r="L230" s="231"/>
      <c r="M230" s="232" t="s">
        <v>1</v>
      </c>
      <c r="N230" s="233" t="s">
        <v>38</v>
      </c>
      <c r="O230" s="70"/>
      <c r="P230" s="193">
        <f>O230*H230</f>
        <v>0</v>
      </c>
      <c r="Q230" s="193">
        <v>1</v>
      </c>
      <c r="R230" s="193">
        <f>Q230*H230</f>
        <v>3.6040000000000001</v>
      </c>
      <c r="S230" s="193">
        <v>0</v>
      </c>
      <c r="T230" s="194">
        <f>S230*H230</f>
        <v>0</v>
      </c>
      <c r="U230" s="33"/>
      <c r="V230" s="33"/>
      <c r="W230" s="33"/>
      <c r="X230" s="33"/>
      <c r="Y230" s="33"/>
      <c r="Z230" s="33"/>
      <c r="AA230" s="33"/>
      <c r="AB230" s="33"/>
      <c r="AC230" s="33"/>
      <c r="AD230" s="33"/>
      <c r="AE230" s="33"/>
      <c r="AR230" s="195" t="s">
        <v>156</v>
      </c>
      <c r="AT230" s="195" t="s">
        <v>152</v>
      </c>
      <c r="AU230" s="195" t="s">
        <v>83</v>
      </c>
      <c r="AY230" s="16" t="s">
        <v>113</v>
      </c>
      <c r="BE230" s="196">
        <f>IF(N230="základní",J230,0)</f>
        <v>0</v>
      </c>
      <c r="BF230" s="196">
        <f>IF(N230="snížená",J230,0)</f>
        <v>0</v>
      </c>
      <c r="BG230" s="196">
        <f>IF(N230="zákl. přenesená",J230,0)</f>
        <v>0</v>
      </c>
      <c r="BH230" s="196">
        <f>IF(N230="sníž. přenesená",J230,0)</f>
        <v>0</v>
      </c>
      <c r="BI230" s="196">
        <f>IF(N230="nulová",J230,0)</f>
        <v>0</v>
      </c>
      <c r="BJ230" s="16" t="s">
        <v>81</v>
      </c>
      <c r="BK230" s="197">
        <f>ROUND(I230*H230,3)</f>
        <v>0</v>
      </c>
      <c r="BL230" s="16" t="s">
        <v>121</v>
      </c>
      <c r="BM230" s="195" t="s">
        <v>323</v>
      </c>
    </row>
    <row r="231" spans="1:65" s="2" customFormat="1">
      <c r="A231" s="33"/>
      <c r="B231" s="34"/>
      <c r="C231" s="35"/>
      <c r="D231" s="198" t="s">
        <v>123</v>
      </c>
      <c r="E231" s="35"/>
      <c r="F231" s="199" t="s">
        <v>322</v>
      </c>
      <c r="G231" s="35"/>
      <c r="H231" s="35"/>
      <c r="I231" s="200"/>
      <c r="J231" s="35"/>
      <c r="K231" s="35"/>
      <c r="L231" s="38"/>
      <c r="M231" s="201"/>
      <c r="N231" s="202"/>
      <c r="O231" s="70"/>
      <c r="P231" s="70"/>
      <c r="Q231" s="70"/>
      <c r="R231" s="70"/>
      <c r="S231" s="70"/>
      <c r="T231" s="71"/>
      <c r="U231" s="33"/>
      <c r="V231" s="33"/>
      <c r="W231" s="33"/>
      <c r="X231" s="33"/>
      <c r="Y231" s="33"/>
      <c r="Z231" s="33"/>
      <c r="AA231" s="33"/>
      <c r="AB231" s="33"/>
      <c r="AC231" s="33"/>
      <c r="AD231" s="33"/>
      <c r="AE231" s="33"/>
      <c r="AT231" s="16" t="s">
        <v>123</v>
      </c>
      <c r="AU231" s="16" t="s">
        <v>83</v>
      </c>
    </row>
    <row r="232" spans="1:65" s="13" customFormat="1">
      <c r="B232" s="203"/>
      <c r="C232" s="204"/>
      <c r="D232" s="198" t="s">
        <v>125</v>
      </c>
      <c r="E232" s="205" t="s">
        <v>1</v>
      </c>
      <c r="F232" s="206" t="s">
        <v>324</v>
      </c>
      <c r="G232" s="204"/>
      <c r="H232" s="207">
        <v>3.6040000000000001</v>
      </c>
      <c r="I232" s="208"/>
      <c r="J232" s="204"/>
      <c r="K232" s="204"/>
      <c r="L232" s="209"/>
      <c r="M232" s="210"/>
      <c r="N232" s="211"/>
      <c r="O232" s="211"/>
      <c r="P232" s="211"/>
      <c r="Q232" s="211"/>
      <c r="R232" s="211"/>
      <c r="S232" s="211"/>
      <c r="T232" s="212"/>
      <c r="AT232" s="213" t="s">
        <v>125</v>
      </c>
      <c r="AU232" s="213" t="s">
        <v>83</v>
      </c>
      <c r="AV232" s="13" t="s">
        <v>83</v>
      </c>
      <c r="AW232" s="13" t="s">
        <v>29</v>
      </c>
      <c r="AX232" s="13" t="s">
        <v>81</v>
      </c>
      <c r="AY232" s="213" t="s">
        <v>113</v>
      </c>
    </row>
    <row r="233" spans="1:65" s="2" customFormat="1" ht="16.5" customHeight="1">
      <c r="A233" s="33"/>
      <c r="B233" s="34"/>
      <c r="C233" s="225" t="s">
        <v>325</v>
      </c>
      <c r="D233" s="225" t="s">
        <v>152</v>
      </c>
      <c r="E233" s="226" t="s">
        <v>326</v>
      </c>
      <c r="F233" s="227" t="s">
        <v>327</v>
      </c>
      <c r="G233" s="228" t="s">
        <v>137</v>
      </c>
      <c r="H233" s="229">
        <v>13</v>
      </c>
      <c r="I233" s="230"/>
      <c r="J233" s="229">
        <f>ROUND(I233*H233,3)</f>
        <v>0</v>
      </c>
      <c r="K233" s="227" t="s">
        <v>120</v>
      </c>
      <c r="L233" s="231"/>
      <c r="M233" s="232" t="s">
        <v>1</v>
      </c>
      <c r="N233" s="233" t="s">
        <v>38</v>
      </c>
      <c r="O233" s="70"/>
      <c r="P233" s="193">
        <f>O233*H233</f>
        <v>0</v>
      </c>
      <c r="Q233" s="193">
        <v>0</v>
      </c>
      <c r="R233" s="193">
        <f>Q233*H233</f>
        <v>0</v>
      </c>
      <c r="S233" s="193">
        <v>0</v>
      </c>
      <c r="T233" s="194">
        <f>S233*H233</f>
        <v>0</v>
      </c>
      <c r="U233" s="33"/>
      <c r="V233" s="33"/>
      <c r="W233" s="33"/>
      <c r="X233" s="33"/>
      <c r="Y233" s="33"/>
      <c r="Z233" s="33"/>
      <c r="AA233" s="33"/>
      <c r="AB233" s="33"/>
      <c r="AC233" s="33"/>
      <c r="AD233" s="33"/>
      <c r="AE233" s="33"/>
      <c r="AR233" s="195" t="s">
        <v>156</v>
      </c>
      <c r="AT233" s="195" t="s">
        <v>152</v>
      </c>
      <c r="AU233" s="195" t="s">
        <v>83</v>
      </c>
      <c r="AY233" s="16" t="s">
        <v>113</v>
      </c>
      <c r="BE233" s="196">
        <f>IF(N233="základní",J233,0)</f>
        <v>0</v>
      </c>
      <c r="BF233" s="196">
        <f>IF(N233="snížená",J233,0)</f>
        <v>0</v>
      </c>
      <c r="BG233" s="196">
        <f>IF(N233="zákl. přenesená",J233,0)</f>
        <v>0</v>
      </c>
      <c r="BH233" s="196">
        <f>IF(N233="sníž. přenesená",J233,0)</f>
        <v>0</v>
      </c>
      <c r="BI233" s="196">
        <f>IF(N233="nulová",J233,0)</f>
        <v>0</v>
      </c>
      <c r="BJ233" s="16" t="s">
        <v>81</v>
      </c>
      <c r="BK233" s="197">
        <f>ROUND(I233*H233,3)</f>
        <v>0</v>
      </c>
      <c r="BL233" s="16" t="s">
        <v>121</v>
      </c>
      <c r="BM233" s="195" t="s">
        <v>328</v>
      </c>
    </row>
    <row r="234" spans="1:65" s="2" customFormat="1">
      <c r="A234" s="33"/>
      <c r="B234" s="34"/>
      <c r="C234" s="35"/>
      <c r="D234" s="198" t="s">
        <v>123</v>
      </c>
      <c r="E234" s="35"/>
      <c r="F234" s="199" t="s">
        <v>327</v>
      </c>
      <c r="G234" s="35"/>
      <c r="H234" s="35"/>
      <c r="I234" s="200"/>
      <c r="J234" s="35"/>
      <c r="K234" s="35"/>
      <c r="L234" s="38"/>
      <c r="M234" s="201"/>
      <c r="N234" s="202"/>
      <c r="O234" s="70"/>
      <c r="P234" s="70"/>
      <c r="Q234" s="70"/>
      <c r="R234" s="70"/>
      <c r="S234" s="70"/>
      <c r="T234" s="71"/>
      <c r="U234" s="33"/>
      <c r="V234" s="33"/>
      <c r="W234" s="33"/>
      <c r="X234" s="33"/>
      <c r="Y234" s="33"/>
      <c r="Z234" s="33"/>
      <c r="AA234" s="33"/>
      <c r="AB234" s="33"/>
      <c r="AC234" s="33"/>
      <c r="AD234" s="33"/>
      <c r="AE234" s="33"/>
      <c r="AT234" s="16" t="s">
        <v>123</v>
      </c>
      <c r="AU234" s="16" t="s">
        <v>83</v>
      </c>
    </row>
    <row r="235" spans="1:65" s="2" customFormat="1" ht="21.75" customHeight="1">
      <c r="A235" s="33"/>
      <c r="B235" s="34"/>
      <c r="C235" s="185" t="s">
        <v>329</v>
      </c>
      <c r="D235" s="185" t="s">
        <v>116</v>
      </c>
      <c r="E235" s="186" t="s">
        <v>330</v>
      </c>
      <c r="F235" s="187" t="s">
        <v>331</v>
      </c>
      <c r="G235" s="188" t="s">
        <v>137</v>
      </c>
      <c r="H235" s="189">
        <v>20</v>
      </c>
      <c r="I235" s="190"/>
      <c r="J235" s="189">
        <f>ROUND(I235*H235,3)</f>
        <v>0</v>
      </c>
      <c r="K235" s="187" t="s">
        <v>120</v>
      </c>
      <c r="L235" s="38"/>
      <c r="M235" s="191" t="s">
        <v>1</v>
      </c>
      <c r="N235" s="192" t="s">
        <v>38</v>
      </c>
      <c r="O235" s="70"/>
      <c r="P235" s="193">
        <f>O235*H235</f>
        <v>0</v>
      </c>
      <c r="Q235" s="193">
        <v>0</v>
      </c>
      <c r="R235" s="193">
        <f>Q235*H235</f>
        <v>0</v>
      </c>
      <c r="S235" s="193">
        <v>0</v>
      </c>
      <c r="T235" s="194">
        <f>S235*H235</f>
        <v>0</v>
      </c>
      <c r="U235" s="33"/>
      <c r="V235" s="33"/>
      <c r="W235" s="33"/>
      <c r="X235" s="33"/>
      <c r="Y235" s="33"/>
      <c r="Z235" s="33"/>
      <c r="AA235" s="33"/>
      <c r="AB235" s="33"/>
      <c r="AC235" s="33"/>
      <c r="AD235" s="33"/>
      <c r="AE235" s="33"/>
      <c r="AR235" s="195" t="s">
        <v>121</v>
      </c>
      <c r="AT235" s="195" t="s">
        <v>116</v>
      </c>
      <c r="AU235" s="195" t="s">
        <v>83</v>
      </c>
      <c r="AY235" s="16" t="s">
        <v>113</v>
      </c>
      <c r="BE235" s="196">
        <f>IF(N235="základní",J235,0)</f>
        <v>0</v>
      </c>
      <c r="BF235" s="196">
        <f>IF(N235="snížená",J235,0)</f>
        <v>0</v>
      </c>
      <c r="BG235" s="196">
        <f>IF(N235="zákl. přenesená",J235,0)</f>
        <v>0</v>
      </c>
      <c r="BH235" s="196">
        <f>IF(N235="sníž. přenesená",J235,0)</f>
        <v>0</v>
      </c>
      <c r="BI235" s="196">
        <f>IF(N235="nulová",J235,0)</f>
        <v>0</v>
      </c>
      <c r="BJ235" s="16" t="s">
        <v>81</v>
      </c>
      <c r="BK235" s="197">
        <f>ROUND(I235*H235,3)</f>
        <v>0</v>
      </c>
      <c r="BL235" s="16" t="s">
        <v>121</v>
      </c>
      <c r="BM235" s="195" t="s">
        <v>332</v>
      </c>
    </row>
    <row r="236" spans="1:65" s="2" customFormat="1" ht="58.5">
      <c r="A236" s="33"/>
      <c r="B236" s="34"/>
      <c r="C236" s="35"/>
      <c r="D236" s="198" t="s">
        <v>123</v>
      </c>
      <c r="E236" s="35"/>
      <c r="F236" s="199" t="s">
        <v>333</v>
      </c>
      <c r="G236" s="35"/>
      <c r="H236" s="35"/>
      <c r="I236" s="200"/>
      <c r="J236" s="35"/>
      <c r="K236" s="35"/>
      <c r="L236" s="38"/>
      <c r="M236" s="201"/>
      <c r="N236" s="202"/>
      <c r="O236" s="70"/>
      <c r="P236" s="70"/>
      <c r="Q236" s="70"/>
      <c r="R236" s="70"/>
      <c r="S236" s="70"/>
      <c r="T236" s="71"/>
      <c r="U236" s="33"/>
      <c r="V236" s="33"/>
      <c r="W236" s="33"/>
      <c r="X236" s="33"/>
      <c r="Y236" s="33"/>
      <c r="Z236" s="33"/>
      <c r="AA236" s="33"/>
      <c r="AB236" s="33"/>
      <c r="AC236" s="33"/>
      <c r="AD236" s="33"/>
      <c r="AE236" s="33"/>
      <c r="AT236" s="16" t="s">
        <v>123</v>
      </c>
      <c r="AU236" s="16" t="s">
        <v>83</v>
      </c>
    </row>
    <row r="237" spans="1:65" s="2" customFormat="1" ht="21.75" customHeight="1">
      <c r="A237" s="33"/>
      <c r="B237" s="34"/>
      <c r="C237" s="185" t="s">
        <v>334</v>
      </c>
      <c r="D237" s="185" t="s">
        <v>116</v>
      </c>
      <c r="E237" s="186" t="s">
        <v>335</v>
      </c>
      <c r="F237" s="187" t="s">
        <v>336</v>
      </c>
      <c r="G237" s="188" t="s">
        <v>137</v>
      </c>
      <c r="H237" s="189">
        <v>2</v>
      </c>
      <c r="I237" s="190"/>
      <c r="J237" s="189">
        <f>ROUND(I237*H237,3)</f>
        <v>0</v>
      </c>
      <c r="K237" s="187" t="s">
        <v>120</v>
      </c>
      <c r="L237" s="38"/>
      <c r="M237" s="191" t="s">
        <v>1</v>
      </c>
      <c r="N237" s="192" t="s">
        <v>38</v>
      </c>
      <c r="O237" s="70"/>
      <c r="P237" s="193">
        <f>O237*H237</f>
        <v>0</v>
      </c>
      <c r="Q237" s="193">
        <v>0</v>
      </c>
      <c r="R237" s="193">
        <f>Q237*H237</f>
        <v>0</v>
      </c>
      <c r="S237" s="193">
        <v>0</v>
      </c>
      <c r="T237" s="194">
        <f>S237*H237</f>
        <v>0</v>
      </c>
      <c r="U237" s="33"/>
      <c r="V237" s="33"/>
      <c r="W237" s="33"/>
      <c r="X237" s="33"/>
      <c r="Y237" s="33"/>
      <c r="Z237" s="33"/>
      <c r="AA237" s="33"/>
      <c r="AB237" s="33"/>
      <c r="AC237" s="33"/>
      <c r="AD237" s="33"/>
      <c r="AE237" s="33"/>
      <c r="AR237" s="195" t="s">
        <v>121</v>
      </c>
      <c r="AT237" s="195" t="s">
        <v>116</v>
      </c>
      <c r="AU237" s="195" t="s">
        <v>83</v>
      </c>
      <c r="AY237" s="16" t="s">
        <v>113</v>
      </c>
      <c r="BE237" s="196">
        <f>IF(N237="základní",J237,0)</f>
        <v>0</v>
      </c>
      <c r="BF237" s="196">
        <f>IF(N237="snížená",J237,0)</f>
        <v>0</v>
      </c>
      <c r="BG237" s="196">
        <f>IF(N237="zákl. přenesená",J237,0)</f>
        <v>0</v>
      </c>
      <c r="BH237" s="196">
        <f>IF(N237="sníž. přenesená",J237,0)</f>
        <v>0</v>
      </c>
      <c r="BI237" s="196">
        <f>IF(N237="nulová",J237,0)</f>
        <v>0</v>
      </c>
      <c r="BJ237" s="16" t="s">
        <v>81</v>
      </c>
      <c r="BK237" s="197">
        <f>ROUND(I237*H237,3)</f>
        <v>0</v>
      </c>
      <c r="BL237" s="16" t="s">
        <v>121</v>
      </c>
      <c r="BM237" s="195" t="s">
        <v>337</v>
      </c>
    </row>
    <row r="238" spans="1:65" s="2" customFormat="1" ht="58.5">
      <c r="A238" s="33"/>
      <c r="B238" s="34"/>
      <c r="C238" s="35"/>
      <c r="D238" s="198" t="s">
        <v>123</v>
      </c>
      <c r="E238" s="35"/>
      <c r="F238" s="199" t="s">
        <v>338</v>
      </c>
      <c r="G238" s="35"/>
      <c r="H238" s="35"/>
      <c r="I238" s="200"/>
      <c r="J238" s="35"/>
      <c r="K238" s="35"/>
      <c r="L238" s="38"/>
      <c r="M238" s="201"/>
      <c r="N238" s="202"/>
      <c r="O238" s="70"/>
      <c r="P238" s="70"/>
      <c r="Q238" s="70"/>
      <c r="R238" s="70"/>
      <c r="S238" s="70"/>
      <c r="T238" s="71"/>
      <c r="U238" s="33"/>
      <c r="V238" s="33"/>
      <c r="W238" s="33"/>
      <c r="X238" s="33"/>
      <c r="Y238" s="33"/>
      <c r="Z238" s="33"/>
      <c r="AA238" s="33"/>
      <c r="AB238" s="33"/>
      <c r="AC238" s="33"/>
      <c r="AD238" s="33"/>
      <c r="AE238" s="33"/>
      <c r="AT238" s="16" t="s">
        <v>123</v>
      </c>
      <c r="AU238" s="16" t="s">
        <v>83</v>
      </c>
    </row>
    <row r="239" spans="1:65" s="2" customFormat="1" ht="24.2" customHeight="1">
      <c r="A239" s="33"/>
      <c r="B239" s="34"/>
      <c r="C239" s="185" t="s">
        <v>339</v>
      </c>
      <c r="D239" s="185" t="s">
        <v>116</v>
      </c>
      <c r="E239" s="186" t="s">
        <v>340</v>
      </c>
      <c r="F239" s="187" t="s">
        <v>341</v>
      </c>
      <c r="G239" s="188" t="s">
        <v>129</v>
      </c>
      <c r="H239" s="189">
        <v>33.25</v>
      </c>
      <c r="I239" s="190"/>
      <c r="J239" s="189">
        <f>ROUND(I239*H239,3)</f>
        <v>0</v>
      </c>
      <c r="K239" s="187" t="s">
        <v>120</v>
      </c>
      <c r="L239" s="38"/>
      <c r="M239" s="191" t="s">
        <v>1</v>
      </c>
      <c r="N239" s="192" t="s">
        <v>38</v>
      </c>
      <c r="O239" s="70"/>
      <c r="P239" s="193">
        <f>O239*H239</f>
        <v>0</v>
      </c>
      <c r="Q239" s="193">
        <v>0</v>
      </c>
      <c r="R239" s="193">
        <f>Q239*H239</f>
        <v>0</v>
      </c>
      <c r="S239" s="193">
        <v>0</v>
      </c>
      <c r="T239" s="194">
        <f>S239*H239</f>
        <v>0</v>
      </c>
      <c r="U239" s="33"/>
      <c r="V239" s="33"/>
      <c r="W239" s="33"/>
      <c r="X239" s="33"/>
      <c r="Y239" s="33"/>
      <c r="Z239" s="33"/>
      <c r="AA239" s="33"/>
      <c r="AB239" s="33"/>
      <c r="AC239" s="33"/>
      <c r="AD239" s="33"/>
      <c r="AE239" s="33"/>
      <c r="AR239" s="195" t="s">
        <v>121</v>
      </c>
      <c r="AT239" s="195" t="s">
        <v>116</v>
      </c>
      <c r="AU239" s="195" t="s">
        <v>83</v>
      </c>
      <c r="AY239" s="16" t="s">
        <v>113</v>
      </c>
      <c r="BE239" s="196">
        <f>IF(N239="základní",J239,0)</f>
        <v>0</v>
      </c>
      <c r="BF239" s="196">
        <f>IF(N239="snížená",J239,0)</f>
        <v>0</v>
      </c>
      <c r="BG239" s="196">
        <f>IF(N239="zákl. přenesená",J239,0)</f>
        <v>0</v>
      </c>
      <c r="BH239" s="196">
        <f>IF(N239="sníž. přenesená",J239,0)</f>
        <v>0</v>
      </c>
      <c r="BI239" s="196">
        <f>IF(N239="nulová",J239,0)</f>
        <v>0</v>
      </c>
      <c r="BJ239" s="16" t="s">
        <v>81</v>
      </c>
      <c r="BK239" s="197">
        <f>ROUND(I239*H239,3)</f>
        <v>0</v>
      </c>
      <c r="BL239" s="16" t="s">
        <v>121</v>
      </c>
      <c r="BM239" s="195" t="s">
        <v>342</v>
      </c>
    </row>
    <row r="240" spans="1:65" s="2" customFormat="1" ht="29.25">
      <c r="A240" s="33"/>
      <c r="B240" s="34"/>
      <c r="C240" s="35"/>
      <c r="D240" s="198" t="s">
        <v>123</v>
      </c>
      <c r="E240" s="35"/>
      <c r="F240" s="199" t="s">
        <v>343</v>
      </c>
      <c r="G240" s="35"/>
      <c r="H240" s="35"/>
      <c r="I240" s="200"/>
      <c r="J240" s="35"/>
      <c r="K240" s="35"/>
      <c r="L240" s="38"/>
      <c r="M240" s="201"/>
      <c r="N240" s="202"/>
      <c r="O240" s="70"/>
      <c r="P240" s="70"/>
      <c r="Q240" s="70"/>
      <c r="R240" s="70"/>
      <c r="S240" s="70"/>
      <c r="T240" s="71"/>
      <c r="U240" s="33"/>
      <c r="V240" s="33"/>
      <c r="W240" s="33"/>
      <c r="X240" s="33"/>
      <c r="Y240" s="33"/>
      <c r="Z240" s="33"/>
      <c r="AA240" s="33"/>
      <c r="AB240" s="33"/>
      <c r="AC240" s="33"/>
      <c r="AD240" s="33"/>
      <c r="AE240" s="33"/>
      <c r="AT240" s="16" t="s">
        <v>123</v>
      </c>
      <c r="AU240" s="16" t="s">
        <v>83</v>
      </c>
    </row>
    <row r="241" spans="1:65" s="13" customFormat="1">
      <c r="B241" s="203"/>
      <c r="C241" s="204"/>
      <c r="D241" s="198" t="s">
        <v>125</v>
      </c>
      <c r="E241" s="205" t="s">
        <v>1</v>
      </c>
      <c r="F241" s="206" t="s">
        <v>344</v>
      </c>
      <c r="G241" s="204"/>
      <c r="H241" s="207">
        <v>33.25</v>
      </c>
      <c r="I241" s="208"/>
      <c r="J241" s="204"/>
      <c r="K241" s="204"/>
      <c r="L241" s="209"/>
      <c r="M241" s="210"/>
      <c r="N241" s="211"/>
      <c r="O241" s="211"/>
      <c r="P241" s="211"/>
      <c r="Q241" s="211"/>
      <c r="R241" s="211"/>
      <c r="S241" s="211"/>
      <c r="T241" s="212"/>
      <c r="AT241" s="213" t="s">
        <v>125</v>
      </c>
      <c r="AU241" s="213" t="s">
        <v>83</v>
      </c>
      <c r="AV241" s="13" t="s">
        <v>83</v>
      </c>
      <c r="AW241" s="13" t="s">
        <v>29</v>
      </c>
      <c r="AX241" s="13" t="s">
        <v>73</v>
      </c>
      <c r="AY241" s="213" t="s">
        <v>113</v>
      </c>
    </row>
    <row r="242" spans="1:65" s="14" customFormat="1">
      <c r="B242" s="214"/>
      <c r="C242" s="215"/>
      <c r="D242" s="198" t="s">
        <v>125</v>
      </c>
      <c r="E242" s="216" t="s">
        <v>1</v>
      </c>
      <c r="F242" s="217" t="s">
        <v>133</v>
      </c>
      <c r="G242" s="215"/>
      <c r="H242" s="218">
        <v>33.25</v>
      </c>
      <c r="I242" s="219"/>
      <c r="J242" s="215"/>
      <c r="K242" s="215"/>
      <c r="L242" s="220"/>
      <c r="M242" s="221"/>
      <c r="N242" s="222"/>
      <c r="O242" s="222"/>
      <c r="P242" s="222"/>
      <c r="Q242" s="222"/>
      <c r="R242" s="222"/>
      <c r="S242" s="222"/>
      <c r="T242" s="223"/>
      <c r="AT242" s="224" t="s">
        <v>125</v>
      </c>
      <c r="AU242" s="224" t="s">
        <v>83</v>
      </c>
      <c r="AV242" s="14" t="s">
        <v>121</v>
      </c>
      <c r="AW242" s="14" t="s">
        <v>29</v>
      </c>
      <c r="AX242" s="14" t="s">
        <v>81</v>
      </c>
      <c r="AY242" s="224" t="s">
        <v>113</v>
      </c>
    </row>
    <row r="243" spans="1:65" s="2" customFormat="1" ht="16.5" customHeight="1">
      <c r="A243" s="33"/>
      <c r="B243" s="34"/>
      <c r="C243" s="225" t="s">
        <v>345</v>
      </c>
      <c r="D243" s="225" t="s">
        <v>152</v>
      </c>
      <c r="E243" s="226" t="s">
        <v>346</v>
      </c>
      <c r="F243" s="227" t="s">
        <v>347</v>
      </c>
      <c r="G243" s="228" t="s">
        <v>129</v>
      </c>
      <c r="H243" s="229">
        <v>90</v>
      </c>
      <c r="I243" s="230"/>
      <c r="J243" s="229">
        <f>ROUND(I243*H243,3)</f>
        <v>0</v>
      </c>
      <c r="K243" s="227" t="s">
        <v>120</v>
      </c>
      <c r="L243" s="231"/>
      <c r="M243" s="232" t="s">
        <v>1</v>
      </c>
      <c r="N243" s="233" t="s">
        <v>38</v>
      </c>
      <c r="O243" s="70"/>
      <c r="P243" s="193">
        <f>O243*H243</f>
        <v>0</v>
      </c>
      <c r="Q243" s="193">
        <v>0</v>
      </c>
      <c r="R243" s="193">
        <f>Q243*H243</f>
        <v>0</v>
      </c>
      <c r="S243" s="193">
        <v>0</v>
      </c>
      <c r="T243" s="194">
        <f>S243*H243</f>
        <v>0</v>
      </c>
      <c r="U243" s="33"/>
      <c r="V243" s="33"/>
      <c r="W243" s="33"/>
      <c r="X243" s="33"/>
      <c r="Y243" s="33"/>
      <c r="Z243" s="33"/>
      <c r="AA243" s="33"/>
      <c r="AB243" s="33"/>
      <c r="AC243" s="33"/>
      <c r="AD243" s="33"/>
      <c r="AE243" s="33"/>
      <c r="AR243" s="195" t="s">
        <v>156</v>
      </c>
      <c r="AT243" s="195" t="s">
        <v>152</v>
      </c>
      <c r="AU243" s="195" t="s">
        <v>83</v>
      </c>
      <c r="AY243" s="16" t="s">
        <v>113</v>
      </c>
      <c r="BE243" s="196">
        <f>IF(N243="základní",J243,0)</f>
        <v>0</v>
      </c>
      <c r="BF243" s="196">
        <f>IF(N243="snížená",J243,0)</f>
        <v>0</v>
      </c>
      <c r="BG243" s="196">
        <f>IF(N243="zákl. přenesená",J243,0)</f>
        <v>0</v>
      </c>
      <c r="BH243" s="196">
        <f>IF(N243="sníž. přenesená",J243,0)</f>
        <v>0</v>
      </c>
      <c r="BI243" s="196">
        <f>IF(N243="nulová",J243,0)</f>
        <v>0</v>
      </c>
      <c r="BJ243" s="16" t="s">
        <v>81</v>
      </c>
      <c r="BK243" s="197">
        <f>ROUND(I243*H243,3)</f>
        <v>0</v>
      </c>
      <c r="BL243" s="16" t="s">
        <v>121</v>
      </c>
      <c r="BM243" s="195" t="s">
        <v>348</v>
      </c>
    </row>
    <row r="244" spans="1:65" s="2" customFormat="1">
      <c r="A244" s="33"/>
      <c r="B244" s="34"/>
      <c r="C244" s="35"/>
      <c r="D244" s="198" t="s">
        <v>123</v>
      </c>
      <c r="E244" s="35"/>
      <c r="F244" s="199" t="s">
        <v>347</v>
      </c>
      <c r="G244" s="35"/>
      <c r="H244" s="35"/>
      <c r="I244" s="200"/>
      <c r="J244" s="35"/>
      <c r="K244" s="35"/>
      <c r="L244" s="38"/>
      <c r="M244" s="201"/>
      <c r="N244" s="202"/>
      <c r="O244" s="70"/>
      <c r="P244" s="70"/>
      <c r="Q244" s="70"/>
      <c r="R244" s="70"/>
      <c r="S244" s="70"/>
      <c r="T244" s="71"/>
      <c r="U244" s="33"/>
      <c r="V244" s="33"/>
      <c r="W244" s="33"/>
      <c r="X244" s="33"/>
      <c r="Y244" s="33"/>
      <c r="Z244" s="33"/>
      <c r="AA244" s="33"/>
      <c r="AB244" s="33"/>
      <c r="AC244" s="33"/>
      <c r="AD244" s="33"/>
      <c r="AE244" s="33"/>
      <c r="AT244" s="16" t="s">
        <v>123</v>
      </c>
      <c r="AU244" s="16" t="s">
        <v>83</v>
      </c>
    </row>
    <row r="245" spans="1:65" s="2" customFormat="1" ht="16.5" customHeight="1">
      <c r="A245" s="33"/>
      <c r="B245" s="34"/>
      <c r="C245" s="225" t="s">
        <v>349</v>
      </c>
      <c r="D245" s="225" t="s">
        <v>152</v>
      </c>
      <c r="E245" s="226" t="s">
        <v>350</v>
      </c>
      <c r="F245" s="227" t="s">
        <v>351</v>
      </c>
      <c r="G245" s="228" t="s">
        <v>155</v>
      </c>
      <c r="H245" s="229">
        <v>23.4</v>
      </c>
      <c r="I245" s="230"/>
      <c r="J245" s="229">
        <f>ROUND(I245*H245,3)</f>
        <v>0</v>
      </c>
      <c r="K245" s="227" t="s">
        <v>120</v>
      </c>
      <c r="L245" s="231"/>
      <c r="M245" s="232" t="s">
        <v>1</v>
      </c>
      <c r="N245" s="233" t="s">
        <v>38</v>
      </c>
      <c r="O245" s="70"/>
      <c r="P245" s="193">
        <f>O245*H245</f>
        <v>0</v>
      </c>
      <c r="Q245" s="193">
        <v>1</v>
      </c>
      <c r="R245" s="193">
        <f>Q245*H245</f>
        <v>23.4</v>
      </c>
      <c r="S245" s="193">
        <v>0</v>
      </c>
      <c r="T245" s="194">
        <f>S245*H245</f>
        <v>0</v>
      </c>
      <c r="U245" s="33"/>
      <c r="V245" s="33"/>
      <c r="W245" s="33"/>
      <c r="X245" s="33"/>
      <c r="Y245" s="33"/>
      <c r="Z245" s="33"/>
      <c r="AA245" s="33"/>
      <c r="AB245" s="33"/>
      <c r="AC245" s="33"/>
      <c r="AD245" s="33"/>
      <c r="AE245" s="33"/>
      <c r="AR245" s="195" t="s">
        <v>352</v>
      </c>
      <c r="AT245" s="195" t="s">
        <v>152</v>
      </c>
      <c r="AU245" s="195" t="s">
        <v>83</v>
      </c>
      <c r="AY245" s="16" t="s">
        <v>113</v>
      </c>
      <c r="BE245" s="196">
        <f>IF(N245="základní",J245,0)</f>
        <v>0</v>
      </c>
      <c r="BF245" s="196">
        <f>IF(N245="snížená",J245,0)</f>
        <v>0</v>
      </c>
      <c r="BG245" s="196">
        <f>IF(N245="zákl. přenesená",J245,0)</f>
        <v>0</v>
      </c>
      <c r="BH245" s="196">
        <f>IF(N245="sníž. přenesená",J245,0)</f>
        <v>0</v>
      </c>
      <c r="BI245" s="196">
        <f>IF(N245="nulová",J245,0)</f>
        <v>0</v>
      </c>
      <c r="BJ245" s="16" t="s">
        <v>81</v>
      </c>
      <c r="BK245" s="197">
        <f>ROUND(I245*H245,3)</f>
        <v>0</v>
      </c>
      <c r="BL245" s="16" t="s">
        <v>352</v>
      </c>
      <c r="BM245" s="195" t="s">
        <v>353</v>
      </c>
    </row>
    <row r="246" spans="1:65" s="2" customFormat="1">
      <c r="A246" s="33"/>
      <c r="B246" s="34"/>
      <c r="C246" s="35"/>
      <c r="D246" s="198" t="s">
        <v>123</v>
      </c>
      <c r="E246" s="35"/>
      <c r="F246" s="199" t="s">
        <v>351</v>
      </c>
      <c r="G246" s="35"/>
      <c r="H246" s="35"/>
      <c r="I246" s="200"/>
      <c r="J246" s="35"/>
      <c r="K246" s="35"/>
      <c r="L246" s="38"/>
      <c r="M246" s="201"/>
      <c r="N246" s="202"/>
      <c r="O246" s="70"/>
      <c r="P246" s="70"/>
      <c r="Q246" s="70"/>
      <c r="R246" s="70"/>
      <c r="S246" s="70"/>
      <c r="T246" s="71"/>
      <c r="U246" s="33"/>
      <c r="V246" s="33"/>
      <c r="W246" s="33"/>
      <c r="X246" s="33"/>
      <c r="Y246" s="33"/>
      <c r="Z246" s="33"/>
      <c r="AA246" s="33"/>
      <c r="AB246" s="33"/>
      <c r="AC246" s="33"/>
      <c r="AD246" s="33"/>
      <c r="AE246" s="33"/>
      <c r="AT246" s="16" t="s">
        <v>123</v>
      </c>
      <c r="AU246" s="16" t="s">
        <v>83</v>
      </c>
    </row>
    <row r="247" spans="1:65" s="2" customFormat="1" ht="16.5" customHeight="1">
      <c r="A247" s="33"/>
      <c r="B247" s="34"/>
      <c r="C247" s="225" t="s">
        <v>354</v>
      </c>
      <c r="D247" s="225" t="s">
        <v>152</v>
      </c>
      <c r="E247" s="226" t="s">
        <v>355</v>
      </c>
      <c r="F247" s="227" t="s">
        <v>356</v>
      </c>
      <c r="G247" s="228" t="s">
        <v>155</v>
      </c>
      <c r="H247" s="229">
        <v>20.385000000000002</v>
      </c>
      <c r="I247" s="230"/>
      <c r="J247" s="229">
        <f>ROUND(I247*H247,3)</f>
        <v>0</v>
      </c>
      <c r="K247" s="227" t="s">
        <v>120</v>
      </c>
      <c r="L247" s="231"/>
      <c r="M247" s="232" t="s">
        <v>1</v>
      </c>
      <c r="N247" s="233" t="s">
        <v>38</v>
      </c>
      <c r="O247" s="70"/>
      <c r="P247" s="193">
        <f>O247*H247</f>
        <v>0</v>
      </c>
      <c r="Q247" s="193">
        <v>1</v>
      </c>
      <c r="R247" s="193">
        <f>Q247*H247</f>
        <v>20.385000000000002</v>
      </c>
      <c r="S247" s="193">
        <v>0</v>
      </c>
      <c r="T247" s="194">
        <f>S247*H247</f>
        <v>0</v>
      </c>
      <c r="U247" s="33"/>
      <c r="V247" s="33"/>
      <c r="W247" s="33"/>
      <c r="X247" s="33"/>
      <c r="Y247" s="33"/>
      <c r="Z247" s="33"/>
      <c r="AA247" s="33"/>
      <c r="AB247" s="33"/>
      <c r="AC247" s="33"/>
      <c r="AD247" s="33"/>
      <c r="AE247" s="33"/>
      <c r="AR247" s="195" t="s">
        <v>352</v>
      </c>
      <c r="AT247" s="195" t="s">
        <v>152</v>
      </c>
      <c r="AU247" s="195" t="s">
        <v>83</v>
      </c>
      <c r="AY247" s="16" t="s">
        <v>113</v>
      </c>
      <c r="BE247" s="196">
        <f>IF(N247="základní",J247,0)</f>
        <v>0</v>
      </c>
      <c r="BF247" s="196">
        <f>IF(N247="snížená",J247,0)</f>
        <v>0</v>
      </c>
      <c r="BG247" s="196">
        <f>IF(N247="zákl. přenesená",J247,0)</f>
        <v>0</v>
      </c>
      <c r="BH247" s="196">
        <f>IF(N247="sníž. přenesená",J247,0)</f>
        <v>0</v>
      </c>
      <c r="BI247" s="196">
        <f>IF(N247="nulová",J247,0)</f>
        <v>0</v>
      </c>
      <c r="BJ247" s="16" t="s">
        <v>81</v>
      </c>
      <c r="BK247" s="197">
        <f>ROUND(I247*H247,3)</f>
        <v>0</v>
      </c>
      <c r="BL247" s="16" t="s">
        <v>352</v>
      </c>
      <c r="BM247" s="195" t="s">
        <v>357</v>
      </c>
    </row>
    <row r="248" spans="1:65" s="2" customFormat="1">
      <c r="A248" s="33"/>
      <c r="B248" s="34"/>
      <c r="C248" s="35"/>
      <c r="D248" s="198" t="s">
        <v>123</v>
      </c>
      <c r="E248" s="35"/>
      <c r="F248" s="199" t="s">
        <v>356</v>
      </c>
      <c r="G248" s="35"/>
      <c r="H248" s="35"/>
      <c r="I248" s="200"/>
      <c r="J248" s="35"/>
      <c r="K248" s="35"/>
      <c r="L248" s="38"/>
      <c r="M248" s="201"/>
      <c r="N248" s="202"/>
      <c r="O248" s="70"/>
      <c r="P248" s="70"/>
      <c r="Q248" s="70"/>
      <c r="R248" s="70"/>
      <c r="S248" s="70"/>
      <c r="T248" s="71"/>
      <c r="U248" s="33"/>
      <c r="V248" s="33"/>
      <c r="W248" s="33"/>
      <c r="X248" s="33"/>
      <c r="Y248" s="33"/>
      <c r="Z248" s="33"/>
      <c r="AA248" s="33"/>
      <c r="AB248" s="33"/>
      <c r="AC248" s="33"/>
      <c r="AD248" s="33"/>
      <c r="AE248" s="33"/>
      <c r="AT248" s="16" t="s">
        <v>123</v>
      </c>
      <c r="AU248" s="16" t="s">
        <v>83</v>
      </c>
    </row>
    <row r="249" spans="1:65" s="2" customFormat="1" ht="16.5" customHeight="1">
      <c r="A249" s="33"/>
      <c r="B249" s="34"/>
      <c r="C249" s="225" t="s">
        <v>358</v>
      </c>
      <c r="D249" s="225" t="s">
        <v>152</v>
      </c>
      <c r="E249" s="226" t="s">
        <v>359</v>
      </c>
      <c r="F249" s="227" t="s">
        <v>360</v>
      </c>
      <c r="G249" s="228" t="s">
        <v>137</v>
      </c>
      <c r="H249" s="229">
        <v>2</v>
      </c>
      <c r="I249" s="230"/>
      <c r="J249" s="229">
        <f>ROUND(I249*H249,3)</f>
        <v>0</v>
      </c>
      <c r="K249" s="227" t="s">
        <v>120</v>
      </c>
      <c r="L249" s="231"/>
      <c r="M249" s="232" t="s">
        <v>1</v>
      </c>
      <c r="N249" s="233" t="s">
        <v>38</v>
      </c>
      <c r="O249" s="70"/>
      <c r="P249" s="193">
        <f>O249*H249</f>
        <v>0</v>
      </c>
      <c r="Q249" s="193">
        <v>1.823E-2</v>
      </c>
      <c r="R249" s="193">
        <f>Q249*H249</f>
        <v>3.6459999999999999E-2</v>
      </c>
      <c r="S249" s="193">
        <v>0</v>
      </c>
      <c r="T249" s="194">
        <f>S249*H249</f>
        <v>0</v>
      </c>
      <c r="U249" s="33"/>
      <c r="V249" s="33"/>
      <c r="W249" s="33"/>
      <c r="X249" s="33"/>
      <c r="Y249" s="33"/>
      <c r="Z249" s="33"/>
      <c r="AA249" s="33"/>
      <c r="AB249" s="33"/>
      <c r="AC249" s="33"/>
      <c r="AD249" s="33"/>
      <c r="AE249" s="33"/>
      <c r="AR249" s="195" t="s">
        <v>352</v>
      </c>
      <c r="AT249" s="195" t="s">
        <v>152</v>
      </c>
      <c r="AU249" s="195" t="s">
        <v>83</v>
      </c>
      <c r="AY249" s="16" t="s">
        <v>113</v>
      </c>
      <c r="BE249" s="196">
        <f>IF(N249="základní",J249,0)</f>
        <v>0</v>
      </c>
      <c r="BF249" s="196">
        <f>IF(N249="snížená",J249,0)</f>
        <v>0</v>
      </c>
      <c r="BG249" s="196">
        <f>IF(N249="zákl. přenesená",J249,0)</f>
        <v>0</v>
      </c>
      <c r="BH249" s="196">
        <f>IF(N249="sníž. přenesená",J249,0)</f>
        <v>0</v>
      </c>
      <c r="BI249" s="196">
        <f>IF(N249="nulová",J249,0)</f>
        <v>0</v>
      </c>
      <c r="BJ249" s="16" t="s">
        <v>81</v>
      </c>
      <c r="BK249" s="197">
        <f>ROUND(I249*H249,3)</f>
        <v>0</v>
      </c>
      <c r="BL249" s="16" t="s">
        <v>352</v>
      </c>
      <c r="BM249" s="195" t="s">
        <v>361</v>
      </c>
    </row>
    <row r="250" spans="1:65" s="2" customFormat="1">
      <c r="A250" s="33"/>
      <c r="B250" s="34"/>
      <c r="C250" s="35"/>
      <c r="D250" s="198" t="s">
        <v>123</v>
      </c>
      <c r="E250" s="35"/>
      <c r="F250" s="199" t="s">
        <v>360</v>
      </c>
      <c r="G250" s="35"/>
      <c r="H250" s="35"/>
      <c r="I250" s="200"/>
      <c r="J250" s="35"/>
      <c r="K250" s="35"/>
      <c r="L250" s="38"/>
      <c r="M250" s="201"/>
      <c r="N250" s="202"/>
      <c r="O250" s="70"/>
      <c r="P250" s="70"/>
      <c r="Q250" s="70"/>
      <c r="R250" s="70"/>
      <c r="S250" s="70"/>
      <c r="T250" s="71"/>
      <c r="U250" s="33"/>
      <c r="V250" s="33"/>
      <c r="W250" s="33"/>
      <c r="X250" s="33"/>
      <c r="Y250" s="33"/>
      <c r="Z250" s="33"/>
      <c r="AA250" s="33"/>
      <c r="AB250" s="33"/>
      <c r="AC250" s="33"/>
      <c r="AD250" s="33"/>
      <c r="AE250" s="33"/>
      <c r="AT250" s="16" t="s">
        <v>123</v>
      </c>
      <c r="AU250" s="16" t="s">
        <v>83</v>
      </c>
    </row>
    <row r="251" spans="1:65" s="2" customFormat="1" ht="24.2" customHeight="1">
      <c r="A251" s="33"/>
      <c r="B251" s="34"/>
      <c r="C251" s="225" t="s">
        <v>362</v>
      </c>
      <c r="D251" s="225" t="s">
        <v>152</v>
      </c>
      <c r="E251" s="226" t="s">
        <v>363</v>
      </c>
      <c r="F251" s="227" t="s">
        <v>364</v>
      </c>
      <c r="G251" s="228" t="s">
        <v>187</v>
      </c>
      <c r="H251" s="229">
        <v>1</v>
      </c>
      <c r="I251" s="230"/>
      <c r="J251" s="229">
        <f>ROUND(I251*H251,3)</f>
        <v>0</v>
      </c>
      <c r="K251" s="227" t="s">
        <v>120</v>
      </c>
      <c r="L251" s="231"/>
      <c r="M251" s="232" t="s">
        <v>1</v>
      </c>
      <c r="N251" s="233" t="s">
        <v>38</v>
      </c>
      <c r="O251" s="70"/>
      <c r="P251" s="193">
        <f>O251*H251</f>
        <v>0</v>
      </c>
      <c r="Q251" s="193">
        <v>3.2000000000000002E-3</v>
      </c>
      <c r="R251" s="193">
        <f>Q251*H251</f>
        <v>3.2000000000000002E-3</v>
      </c>
      <c r="S251" s="193">
        <v>0</v>
      </c>
      <c r="T251" s="194">
        <f>S251*H251</f>
        <v>0</v>
      </c>
      <c r="U251" s="33"/>
      <c r="V251" s="33"/>
      <c r="W251" s="33"/>
      <c r="X251" s="33"/>
      <c r="Y251" s="33"/>
      <c r="Z251" s="33"/>
      <c r="AA251" s="33"/>
      <c r="AB251" s="33"/>
      <c r="AC251" s="33"/>
      <c r="AD251" s="33"/>
      <c r="AE251" s="33"/>
      <c r="AR251" s="195" t="s">
        <v>352</v>
      </c>
      <c r="AT251" s="195" t="s">
        <v>152</v>
      </c>
      <c r="AU251" s="195" t="s">
        <v>83</v>
      </c>
      <c r="AY251" s="16" t="s">
        <v>113</v>
      </c>
      <c r="BE251" s="196">
        <f>IF(N251="základní",J251,0)</f>
        <v>0</v>
      </c>
      <c r="BF251" s="196">
        <f>IF(N251="snížená",J251,0)</f>
        <v>0</v>
      </c>
      <c r="BG251" s="196">
        <f>IF(N251="zákl. přenesená",J251,0)</f>
        <v>0</v>
      </c>
      <c r="BH251" s="196">
        <f>IF(N251="sníž. přenesená",J251,0)</f>
        <v>0</v>
      </c>
      <c r="BI251" s="196">
        <f>IF(N251="nulová",J251,0)</f>
        <v>0</v>
      </c>
      <c r="BJ251" s="16" t="s">
        <v>81</v>
      </c>
      <c r="BK251" s="197">
        <f>ROUND(I251*H251,3)</f>
        <v>0</v>
      </c>
      <c r="BL251" s="16" t="s">
        <v>352</v>
      </c>
      <c r="BM251" s="195" t="s">
        <v>365</v>
      </c>
    </row>
    <row r="252" spans="1:65" s="2" customFormat="1">
      <c r="A252" s="33"/>
      <c r="B252" s="34"/>
      <c r="C252" s="35"/>
      <c r="D252" s="198" t="s">
        <v>123</v>
      </c>
      <c r="E252" s="35"/>
      <c r="F252" s="199" t="s">
        <v>364</v>
      </c>
      <c r="G252" s="35"/>
      <c r="H252" s="35"/>
      <c r="I252" s="200"/>
      <c r="J252" s="35"/>
      <c r="K252" s="35"/>
      <c r="L252" s="38"/>
      <c r="M252" s="201"/>
      <c r="N252" s="202"/>
      <c r="O252" s="70"/>
      <c r="P252" s="70"/>
      <c r="Q252" s="70"/>
      <c r="R252" s="70"/>
      <c r="S252" s="70"/>
      <c r="T252" s="71"/>
      <c r="U252" s="33"/>
      <c r="V252" s="33"/>
      <c r="W252" s="33"/>
      <c r="X252" s="33"/>
      <c r="Y252" s="33"/>
      <c r="Z252" s="33"/>
      <c r="AA252" s="33"/>
      <c r="AB252" s="33"/>
      <c r="AC252" s="33"/>
      <c r="AD252" s="33"/>
      <c r="AE252" s="33"/>
      <c r="AT252" s="16" t="s">
        <v>123</v>
      </c>
      <c r="AU252" s="16" t="s">
        <v>83</v>
      </c>
    </row>
    <row r="253" spans="1:65" s="2" customFormat="1" ht="24.2" customHeight="1">
      <c r="A253" s="33"/>
      <c r="B253" s="34"/>
      <c r="C253" s="225" t="s">
        <v>366</v>
      </c>
      <c r="D253" s="225" t="s">
        <v>152</v>
      </c>
      <c r="E253" s="226" t="s">
        <v>367</v>
      </c>
      <c r="F253" s="227" t="s">
        <v>368</v>
      </c>
      <c r="G253" s="228" t="s">
        <v>187</v>
      </c>
      <c r="H253" s="229">
        <v>1</v>
      </c>
      <c r="I253" s="230"/>
      <c r="J253" s="229">
        <f>ROUND(I253*H253,3)</f>
        <v>0</v>
      </c>
      <c r="K253" s="227" t="s">
        <v>120</v>
      </c>
      <c r="L253" s="231"/>
      <c r="M253" s="232" t="s">
        <v>1</v>
      </c>
      <c r="N253" s="233" t="s">
        <v>38</v>
      </c>
      <c r="O253" s="70"/>
      <c r="P253" s="193">
        <f>O253*H253</f>
        <v>0</v>
      </c>
      <c r="Q253" s="193">
        <v>0</v>
      </c>
      <c r="R253" s="193">
        <f>Q253*H253</f>
        <v>0</v>
      </c>
      <c r="S253" s="193">
        <v>0</v>
      </c>
      <c r="T253" s="194">
        <f>S253*H253</f>
        <v>0</v>
      </c>
      <c r="U253" s="33"/>
      <c r="V253" s="33"/>
      <c r="W253" s="33"/>
      <c r="X253" s="33"/>
      <c r="Y253" s="33"/>
      <c r="Z253" s="33"/>
      <c r="AA253" s="33"/>
      <c r="AB253" s="33"/>
      <c r="AC253" s="33"/>
      <c r="AD253" s="33"/>
      <c r="AE253" s="33"/>
      <c r="AR253" s="195" t="s">
        <v>352</v>
      </c>
      <c r="AT253" s="195" t="s">
        <v>152</v>
      </c>
      <c r="AU253" s="195" t="s">
        <v>83</v>
      </c>
      <c r="AY253" s="16" t="s">
        <v>113</v>
      </c>
      <c r="BE253" s="196">
        <f>IF(N253="základní",J253,0)</f>
        <v>0</v>
      </c>
      <c r="BF253" s="196">
        <f>IF(N253="snížená",J253,0)</f>
        <v>0</v>
      </c>
      <c r="BG253" s="196">
        <f>IF(N253="zákl. přenesená",J253,0)</f>
        <v>0</v>
      </c>
      <c r="BH253" s="196">
        <f>IF(N253="sníž. přenesená",J253,0)</f>
        <v>0</v>
      </c>
      <c r="BI253" s="196">
        <f>IF(N253="nulová",J253,0)</f>
        <v>0</v>
      </c>
      <c r="BJ253" s="16" t="s">
        <v>81</v>
      </c>
      <c r="BK253" s="197">
        <f>ROUND(I253*H253,3)</f>
        <v>0</v>
      </c>
      <c r="BL253" s="16" t="s">
        <v>352</v>
      </c>
      <c r="BM253" s="195" t="s">
        <v>369</v>
      </c>
    </row>
    <row r="254" spans="1:65" s="2" customFormat="1" ht="19.5">
      <c r="A254" s="33"/>
      <c r="B254" s="34"/>
      <c r="C254" s="35"/>
      <c r="D254" s="198" t="s">
        <v>123</v>
      </c>
      <c r="E254" s="35"/>
      <c r="F254" s="199" t="s">
        <v>368</v>
      </c>
      <c r="G254" s="35"/>
      <c r="H254" s="35"/>
      <c r="I254" s="200"/>
      <c r="J254" s="35"/>
      <c r="K254" s="35"/>
      <c r="L254" s="38"/>
      <c r="M254" s="201"/>
      <c r="N254" s="202"/>
      <c r="O254" s="70"/>
      <c r="P254" s="70"/>
      <c r="Q254" s="70"/>
      <c r="R254" s="70"/>
      <c r="S254" s="70"/>
      <c r="T254" s="71"/>
      <c r="U254" s="33"/>
      <c r="V254" s="33"/>
      <c r="W254" s="33"/>
      <c r="X254" s="33"/>
      <c r="Y254" s="33"/>
      <c r="Z254" s="33"/>
      <c r="AA254" s="33"/>
      <c r="AB254" s="33"/>
      <c r="AC254" s="33"/>
      <c r="AD254" s="33"/>
      <c r="AE254" s="33"/>
      <c r="AT254" s="16" t="s">
        <v>123</v>
      </c>
      <c r="AU254" s="16" t="s">
        <v>83</v>
      </c>
    </row>
    <row r="255" spans="1:65" s="2" customFormat="1" ht="24.2" customHeight="1">
      <c r="A255" s="33"/>
      <c r="B255" s="34"/>
      <c r="C255" s="225" t="s">
        <v>370</v>
      </c>
      <c r="D255" s="225" t="s">
        <v>152</v>
      </c>
      <c r="E255" s="226" t="s">
        <v>371</v>
      </c>
      <c r="F255" s="227" t="s">
        <v>372</v>
      </c>
      <c r="G255" s="228" t="s">
        <v>137</v>
      </c>
      <c r="H255" s="229">
        <v>20</v>
      </c>
      <c r="I255" s="230"/>
      <c r="J255" s="229">
        <f>ROUND(I255*H255,3)</f>
        <v>0</v>
      </c>
      <c r="K255" s="227" t="s">
        <v>120</v>
      </c>
      <c r="L255" s="231"/>
      <c r="M255" s="232" t="s">
        <v>1</v>
      </c>
      <c r="N255" s="233" t="s">
        <v>38</v>
      </c>
      <c r="O255" s="70"/>
      <c r="P255" s="193">
        <f>O255*H255</f>
        <v>0</v>
      </c>
      <c r="Q255" s="193">
        <v>0</v>
      </c>
      <c r="R255" s="193">
        <f>Q255*H255</f>
        <v>0</v>
      </c>
      <c r="S255" s="193">
        <v>0</v>
      </c>
      <c r="T255" s="194">
        <f>S255*H255</f>
        <v>0</v>
      </c>
      <c r="U255" s="33"/>
      <c r="V255" s="33"/>
      <c r="W255" s="33"/>
      <c r="X255" s="33"/>
      <c r="Y255" s="33"/>
      <c r="Z255" s="33"/>
      <c r="AA255" s="33"/>
      <c r="AB255" s="33"/>
      <c r="AC255" s="33"/>
      <c r="AD255" s="33"/>
      <c r="AE255" s="33"/>
      <c r="AR255" s="195" t="s">
        <v>352</v>
      </c>
      <c r="AT255" s="195" t="s">
        <v>152</v>
      </c>
      <c r="AU255" s="195" t="s">
        <v>83</v>
      </c>
      <c r="AY255" s="16" t="s">
        <v>113</v>
      </c>
      <c r="BE255" s="196">
        <f>IF(N255="základní",J255,0)</f>
        <v>0</v>
      </c>
      <c r="BF255" s="196">
        <f>IF(N255="snížená",J255,0)</f>
        <v>0</v>
      </c>
      <c r="BG255" s="196">
        <f>IF(N255="zákl. přenesená",J255,0)</f>
        <v>0</v>
      </c>
      <c r="BH255" s="196">
        <f>IF(N255="sníž. přenesená",J255,0)</f>
        <v>0</v>
      </c>
      <c r="BI255" s="196">
        <f>IF(N255="nulová",J255,0)</f>
        <v>0</v>
      </c>
      <c r="BJ255" s="16" t="s">
        <v>81</v>
      </c>
      <c r="BK255" s="197">
        <f>ROUND(I255*H255,3)</f>
        <v>0</v>
      </c>
      <c r="BL255" s="16" t="s">
        <v>352</v>
      </c>
      <c r="BM255" s="195" t="s">
        <v>373</v>
      </c>
    </row>
    <row r="256" spans="1:65" s="2" customFormat="1">
      <c r="A256" s="33"/>
      <c r="B256" s="34"/>
      <c r="C256" s="35"/>
      <c r="D256" s="198" t="s">
        <v>123</v>
      </c>
      <c r="E256" s="35"/>
      <c r="F256" s="199" t="s">
        <v>372</v>
      </c>
      <c r="G256" s="35"/>
      <c r="H256" s="35"/>
      <c r="I256" s="200"/>
      <c r="J256" s="35"/>
      <c r="K256" s="35"/>
      <c r="L256" s="38"/>
      <c r="M256" s="201"/>
      <c r="N256" s="202"/>
      <c r="O256" s="70"/>
      <c r="P256" s="70"/>
      <c r="Q256" s="70"/>
      <c r="R256" s="70"/>
      <c r="S256" s="70"/>
      <c r="T256" s="71"/>
      <c r="U256" s="33"/>
      <c r="V256" s="33"/>
      <c r="W256" s="33"/>
      <c r="X256" s="33"/>
      <c r="Y256" s="33"/>
      <c r="Z256" s="33"/>
      <c r="AA256" s="33"/>
      <c r="AB256" s="33"/>
      <c r="AC256" s="33"/>
      <c r="AD256" s="33"/>
      <c r="AE256" s="33"/>
      <c r="AT256" s="16" t="s">
        <v>123</v>
      </c>
      <c r="AU256" s="16" t="s">
        <v>83</v>
      </c>
    </row>
    <row r="257" spans="1:65" s="2" customFormat="1" ht="24.2" customHeight="1">
      <c r="A257" s="33"/>
      <c r="B257" s="34"/>
      <c r="C257" s="185" t="s">
        <v>374</v>
      </c>
      <c r="D257" s="185" t="s">
        <v>116</v>
      </c>
      <c r="E257" s="186" t="s">
        <v>375</v>
      </c>
      <c r="F257" s="187" t="s">
        <v>376</v>
      </c>
      <c r="G257" s="188" t="s">
        <v>119</v>
      </c>
      <c r="H257" s="189">
        <v>8</v>
      </c>
      <c r="I257" s="190"/>
      <c r="J257" s="189">
        <f>ROUND(I257*H257,3)</f>
        <v>0</v>
      </c>
      <c r="K257" s="187" t="s">
        <v>120</v>
      </c>
      <c r="L257" s="38"/>
      <c r="M257" s="191" t="s">
        <v>1</v>
      </c>
      <c r="N257" s="192" t="s">
        <v>38</v>
      </c>
      <c r="O257" s="70"/>
      <c r="P257" s="193">
        <f>O257*H257</f>
        <v>0</v>
      </c>
      <c r="Q257" s="193">
        <v>0</v>
      </c>
      <c r="R257" s="193">
        <f>Q257*H257</f>
        <v>0</v>
      </c>
      <c r="S257" s="193">
        <v>0</v>
      </c>
      <c r="T257" s="194">
        <f>S257*H257</f>
        <v>0</v>
      </c>
      <c r="U257" s="33"/>
      <c r="V257" s="33"/>
      <c r="W257" s="33"/>
      <c r="X257" s="33"/>
      <c r="Y257" s="33"/>
      <c r="Z257" s="33"/>
      <c r="AA257" s="33"/>
      <c r="AB257" s="33"/>
      <c r="AC257" s="33"/>
      <c r="AD257" s="33"/>
      <c r="AE257" s="33"/>
      <c r="AR257" s="195" t="s">
        <v>121</v>
      </c>
      <c r="AT257" s="195" t="s">
        <v>116</v>
      </c>
      <c r="AU257" s="195" t="s">
        <v>83</v>
      </c>
      <c r="AY257" s="16" t="s">
        <v>113</v>
      </c>
      <c r="BE257" s="196">
        <f>IF(N257="základní",J257,0)</f>
        <v>0</v>
      </c>
      <c r="BF257" s="196">
        <f>IF(N257="snížená",J257,0)</f>
        <v>0</v>
      </c>
      <c r="BG257" s="196">
        <f>IF(N257="zákl. přenesená",J257,0)</f>
        <v>0</v>
      </c>
      <c r="BH257" s="196">
        <f>IF(N257="sníž. přenesená",J257,0)</f>
        <v>0</v>
      </c>
      <c r="BI257" s="196">
        <f>IF(N257="nulová",J257,0)</f>
        <v>0</v>
      </c>
      <c r="BJ257" s="16" t="s">
        <v>81</v>
      </c>
      <c r="BK257" s="197">
        <f>ROUND(I257*H257,3)</f>
        <v>0</v>
      </c>
      <c r="BL257" s="16" t="s">
        <v>121</v>
      </c>
      <c r="BM257" s="195" t="s">
        <v>377</v>
      </c>
    </row>
    <row r="258" spans="1:65" s="2" customFormat="1" ht="39">
      <c r="A258" s="33"/>
      <c r="B258" s="34"/>
      <c r="C258" s="35"/>
      <c r="D258" s="198" t="s">
        <v>123</v>
      </c>
      <c r="E258" s="35"/>
      <c r="F258" s="199" t="s">
        <v>378</v>
      </c>
      <c r="G258" s="35"/>
      <c r="H258" s="35"/>
      <c r="I258" s="200"/>
      <c r="J258" s="35"/>
      <c r="K258" s="35"/>
      <c r="L258" s="38"/>
      <c r="M258" s="201"/>
      <c r="N258" s="202"/>
      <c r="O258" s="70"/>
      <c r="P258" s="70"/>
      <c r="Q258" s="70"/>
      <c r="R258" s="70"/>
      <c r="S258" s="70"/>
      <c r="T258" s="71"/>
      <c r="U258" s="33"/>
      <c r="V258" s="33"/>
      <c r="W258" s="33"/>
      <c r="X258" s="33"/>
      <c r="Y258" s="33"/>
      <c r="Z258" s="33"/>
      <c r="AA258" s="33"/>
      <c r="AB258" s="33"/>
      <c r="AC258" s="33"/>
      <c r="AD258" s="33"/>
      <c r="AE258" s="33"/>
      <c r="AT258" s="16" t="s">
        <v>123</v>
      </c>
      <c r="AU258" s="16" t="s">
        <v>83</v>
      </c>
    </row>
    <row r="259" spans="1:65" s="13" customFormat="1">
      <c r="B259" s="203"/>
      <c r="C259" s="204"/>
      <c r="D259" s="198" t="s">
        <v>125</v>
      </c>
      <c r="E259" s="205" t="s">
        <v>1</v>
      </c>
      <c r="F259" s="206" t="s">
        <v>379</v>
      </c>
      <c r="G259" s="204"/>
      <c r="H259" s="207">
        <v>8</v>
      </c>
      <c r="I259" s="208"/>
      <c r="J259" s="204"/>
      <c r="K259" s="204"/>
      <c r="L259" s="209"/>
      <c r="M259" s="210"/>
      <c r="N259" s="211"/>
      <c r="O259" s="211"/>
      <c r="P259" s="211"/>
      <c r="Q259" s="211"/>
      <c r="R259" s="211"/>
      <c r="S259" s="211"/>
      <c r="T259" s="212"/>
      <c r="AT259" s="213" t="s">
        <v>125</v>
      </c>
      <c r="AU259" s="213" t="s">
        <v>83</v>
      </c>
      <c r="AV259" s="13" t="s">
        <v>83</v>
      </c>
      <c r="AW259" s="13" t="s">
        <v>29</v>
      </c>
      <c r="AX259" s="13" t="s">
        <v>81</v>
      </c>
      <c r="AY259" s="213" t="s">
        <v>113</v>
      </c>
    </row>
    <row r="260" spans="1:65" s="2" customFormat="1" ht="24.2" customHeight="1">
      <c r="A260" s="33"/>
      <c r="B260" s="34"/>
      <c r="C260" s="185" t="s">
        <v>380</v>
      </c>
      <c r="D260" s="185" t="s">
        <v>116</v>
      </c>
      <c r="E260" s="186" t="s">
        <v>381</v>
      </c>
      <c r="F260" s="187" t="s">
        <v>382</v>
      </c>
      <c r="G260" s="188" t="s">
        <v>119</v>
      </c>
      <c r="H260" s="189">
        <v>4.9880000000000004</v>
      </c>
      <c r="I260" s="190"/>
      <c r="J260" s="189">
        <f>ROUND(I260*H260,3)</f>
        <v>0</v>
      </c>
      <c r="K260" s="187" t="s">
        <v>120</v>
      </c>
      <c r="L260" s="38"/>
      <c r="M260" s="191" t="s">
        <v>1</v>
      </c>
      <c r="N260" s="192" t="s">
        <v>38</v>
      </c>
      <c r="O260" s="70"/>
      <c r="P260" s="193">
        <f>O260*H260</f>
        <v>0</v>
      </c>
      <c r="Q260" s="193">
        <v>0</v>
      </c>
      <c r="R260" s="193">
        <f>Q260*H260</f>
        <v>0</v>
      </c>
      <c r="S260" s="193">
        <v>0</v>
      </c>
      <c r="T260" s="194">
        <f>S260*H260</f>
        <v>0</v>
      </c>
      <c r="U260" s="33"/>
      <c r="V260" s="33"/>
      <c r="W260" s="33"/>
      <c r="X260" s="33"/>
      <c r="Y260" s="33"/>
      <c r="Z260" s="33"/>
      <c r="AA260" s="33"/>
      <c r="AB260" s="33"/>
      <c r="AC260" s="33"/>
      <c r="AD260" s="33"/>
      <c r="AE260" s="33"/>
      <c r="AR260" s="195" t="s">
        <v>121</v>
      </c>
      <c r="AT260" s="195" t="s">
        <v>116</v>
      </c>
      <c r="AU260" s="195" t="s">
        <v>83</v>
      </c>
      <c r="AY260" s="16" t="s">
        <v>113</v>
      </c>
      <c r="BE260" s="196">
        <f>IF(N260="základní",J260,0)</f>
        <v>0</v>
      </c>
      <c r="BF260" s="196">
        <f>IF(N260="snížená",J260,0)</f>
        <v>0</v>
      </c>
      <c r="BG260" s="196">
        <f>IF(N260="zákl. přenesená",J260,0)</f>
        <v>0</v>
      </c>
      <c r="BH260" s="196">
        <f>IF(N260="sníž. přenesená",J260,0)</f>
        <v>0</v>
      </c>
      <c r="BI260" s="196">
        <f>IF(N260="nulová",J260,0)</f>
        <v>0</v>
      </c>
      <c r="BJ260" s="16" t="s">
        <v>81</v>
      </c>
      <c r="BK260" s="197">
        <f>ROUND(I260*H260,3)</f>
        <v>0</v>
      </c>
      <c r="BL260" s="16" t="s">
        <v>121</v>
      </c>
      <c r="BM260" s="195" t="s">
        <v>383</v>
      </c>
    </row>
    <row r="261" spans="1:65" s="2" customFormat="1" ht="39">
      <c r="A261" s="33"/>
      <c r="B261" s="34"/>
      <c r="C261" s="35"/>
      <c r="D261" s="198" t="s">
        <v>123</v>
      </c>
      <c r="E261" s="35"/>
      <c r="F261" s="199" t="s">
        <v>384</v>
      </c>
      <c r="G261" s="35"/>
      <c r="H261" s="35"/>
      <c r="I261" s="200"/>
      <c r="J261" s="35"/>
      <c r="K261" s="35"/>
      <c r="L261" s="38"/>
      <c r="M261" s="201"/>
      <c r="N261" s="202"/>
      <c r="O261" s="70"/>
      <c r="P261" s="70"/>
      <c r="Q261" s="70"/>
      <c r="R261" s="70"/>
      <c r="S261" s="70"/>
      <c r="T261" s="71"/>
      <c r="U261" s="33"/>
      <c r="V261" s="33"/>
      <c r="W261" s="33"/>
      <c r="X261" s="33"/>
      <c r="Y261" s="33"/>
      <c r="Z261" s="33"/>
      <c r="AA261" s="33"/>
      <c r="AB261" s="33"/>
      <c r="AC261" s="33"/>
      <c r="AD261" s="33"/>
      <c r="AE261" s="33"/>
      <c r="AT261" s="16" t="s">
        <v>123</v>
      </c>
      <c r="AU261" s="16" t="s">
        <v>83</v>
      </c>
    </row>
    <row r="262" spans="1:65" s="13" customFormat="1">
      <c r="B262" s="203"/>
      <c r="C262" s="204"/>
      <c r="D262" s="198" t="s">
        <v>125</v>
      </c>
      <c r="E262" s="205" t="s">
        <v>1</v>
      </c>
      <c r="F262" s="206" t="s">
        <v>385</v>
      </c>
      <c r="G262" s="204"/>
      <c r="H262" s="207">
        <v>4.9880000000000004</v>
      </c>
      <c r="I262" s="208"/>
      <c r="J262" s="204"/>
      <c r="K262" s="204"/>
      <c r="L262" s="209"/>
      <c r="M262" s="210"/>
      <c r="N262" s="211"/>
      <c r="O262" s="211"/>
      <c r="P262" s="211"/>
      <c r="Q262" s="211"/>
      <c r="R262" s="211"/>
      <c r="S262" s="211"/>
      <c r="T262" s="212"/>
      <c r="AT262" s="213" t="s">
        <v>125</v>
      </c>
      <c r="AU262" s="213" t="s">
        <v>83</v>
      </c>
      <c r="AV262" s="13" t="s">
        <v>83</v>
      </c>
      <c r="AW262" s="13" t="s">
        <v>29</v>
      </c>
      <c r="AX262" s="13" t="s">
        <v>81</v>
      </c>
      <c r="AY262" s="213" t="s">
        <v>113</v>
      </c>
    </row>
    <row r="263" spans="1:65" s="2" customFormat="1" ht="24.2" customHeight="1">
      <c r="A263" s="33"/>
      <c r="B263" s="34"/>
      <c r="C263" s="185" t="s">
        <v>386</v>
      </c>
      <c r="D263" s="185" t="s">
        <v>116</v>
      </c>
      <c r="E263" s="186" t="s">
        <v>387</v>
      </c>
      <c r="F263" s="187" t="s">
        <v>388</v>
      </c>
      <c r="G263" s="188" t="s">
        <v>129</v>
      </c>
      <c r="H263" s="189">
        <v>5316</v>
      </c>
      <c r="I263" s="190"/>
      <c r="J263" s="189">
        <f>ROUND(I263*H263,3)</f>
        <v>0</v>
      </c>
      <c r="K263" s="187" t="s">
        <v>120</v>
      </c>
      <c r="L263" s="38"/>
      <c r="M263" s="191" t="s">
        <v>1</v>
      </c>
      <c r="N263" s="192" t="s">
        <v>38</v>
      </c>
      <c r="O263" s="70"/>
      <c r="P263" s="193">
        <f>O263*H263</f>
        <v>0</v>
      </c>
      <c r="Q263" s="193">
        <v>0</v>
      </c>
      <c r="R263" s="193">
        <f>Q263*H263</f>
        <v>0</v>
      </c>
      <c r="S263" s="193">
        <v>0</v>
      </c>
      <c r="T263" s="194">
        <f>S263*H263</f>
        <v>0</v>
      </c>
      <c r="U263" s="33"/>
      <c r="V263" s="33"/>
      <c r="W263" s="33"/>
      <c r="X263" s="33"/>
      <c r="Y263" s="33"/>
      <c r="Z263" s="33"/>
      <c r="AA263" s="33"/>
      <c r="AB263" s="33"/>
      <c r="AC263" s="33"/>
      <c r="AD263" s="33"/>
      <c r="AE263" s="33"/>
      <c r="AR263" s="195" t="s">
        <v>121</v>
      </c>
      <c r="AT263" s="195" t="s">
        <v>116</v>
      </c>
      <c r="AU263" s="195" t="s">
        <v>83</v>
      </c>
      <c r="AY263" s="16" t="s">
        <v>113</v>
      </c>
      <c r="BE263" s="196">
        <f>IF(N263="základní",J263,0)</f>
        <v>0</v>
      </c>
      <c r="BF263" s="196">
        <f>IF(N263="snížená",J263,0)</f>
        <v>0</v>
      </c>
      <c r="BG263" s="196">
        <f>IF(N263="zákl. přenesená",J263,0)</f>
        <v>0</v>
      </c>
      <c r="BH263" s="196">
        <f>IF(N263="sníž. přenesená",J263,0)</f>
        <v>0</v>
      </c>
      <c r="BI263" s="196">
        <f>IF(N263="nulová",J263,0)</f>
        <v>0</v>
      </c>
      <c r="BJ263" s="16" t="s">
        <v>81</v>
      </c>
      <c r="BK263" s="197">
        <f>ROUND(I263*H263,3)</f>
        <v>0</v>
      </c>
      <c r="BL263" s="16" t="s">
        <v>121</v>
      </c>
      <c r="BM263" s="195" t="s">
        <v>389</v>
      </c>
    </row>
    <row r="264" spans="1:65" s="2" customFormat="1" ht="39">
      <c r="A264" s="33"/>
      <c r="B264" s="34"/>
      <c r="C264" s="35"/>
      <c r="D264" s="198" t="s">
        <v>123</v>
      </c>
      <c r="E264" s="35"/>
      <c r="F264" s="199" t="s">
        <v>390</v>
      </c>
      <c r="G264" s="35"/>
      <c r="H264" s="35"/>
      <c r="I264" s="200"/>
      <c r="J264" s="35"/>
      <c r="K264" s="35"/>
      <c r="L264" s="38"/>
      <c r="M264" s="201"/>
      <c r="N264" s="202"/>
      <c r="O264" s="70"/>
      <c r="P264" s="70"/>
      <c r="Q264" s="70"/>
      <c r="R264" s="70"/>
      <c r="S264" s="70"/>
      <c r="T264" s="71"/>
      <c r="U264" s="33"/>
      <c r="V264" s="33"/>
      <c r="W264" s="33"/>
      <c r="X264" s="33"/>
      <c r="Y264" s="33"/>
      <c r="Z264" s="33"/>
      <c r="AA264" s="33"/>
      <c r="AB264" s="33"/>
      <c r="AC264" s="33"/>
      <c r="AD264" s="33"/>
      <c r="AE264" s="33"/>
      <c r="AT264" s="16" t="s">
        <v>123</v>
      </c>
      <c r="AU264" s="16" t="s">
        <v>83</v>
      </c>
    </row>
    <row r="265" spans="1:65" s="13" customFormat="1">
      <c r="B265" s="203"/>
      <c r="C265" s="204"/>
      <c r="D265" s="198" t="s">
        <v>125</v>
      </c>
      <c r="E265" s="205" t="s">
        <v>1</v>
      </c>
      <c r="F265" s="206" t="s">
        <v>233</v>
      </c>
      <c r="G265" s="204"/>
      <c r="H265" s="207">
        <v>5316</v>
      </c>
      <c r="I265" s="208"/>
      <c r="J265" s="204"/>
      <c r="K265" s="204"/>
      <c r="L265" s="209"/>
      <c r="M265" s="210"/>
      <c r="N265" s="211"/>
      <c r="O265" s="211"/>
      <c r="P265" s="211"/>
      <c r="Q265" s="211"/>
      <c r="R265" s="211"/>
      <c r="S265" s="211"/>
      <c r="T265" s="212"/>
      <c r="AT265" s="213" t="s">
        <v>125</v>
      </c>
      <c r="AU265" s="213" t="s">
        <v>83</v>
      </c>
      <c r="AV265" s="13" t="s">
        <v>83</v>
      </c>
      <c r="AW265" s="13" t="s">
        <v>29</v>
      </c>
      <c r="AX265" s="13" t="s">
        <v>81</v>
      </c>
      <c r="AY265" s="213" t="s">
        <v>113</v>
      </c>
    </row>
    <row r="266" spans="1:65" s="2" customFormat="1" ht="24.2" customHeight="1">
      <c r="A266" s="33"/>
      <c r="B266" s="34"/>
      <c r="C266" s="185" t="s">
        <v>391</v>
      </c>
      <c r="D266" s="185" t="s">
        <v>116</v>
      </c>
      <c r="E266" s="186" t="s">
        <v>392</v>
      </c>
      <c r="F266" s="187" t="s">
        <v>393</v>
      </c>
      <c r="G266" s="188" t="s">
        <v>155</v>
      </c>
      <c r="H266" s="189">
        <v>1419.5740000000001</v>
      </c>
      <c r="I266" s="190"/>
      <c r="J266" s="189">
        <f>ROUND(I266*H266,3)</f>
        <v>0</v>
      </c>
      <c r="K266" s="187" t="s">
        <v>120</v>
      </c>
      <c r="L266" s="38"/>
      <c r="M266" s="191" t="s">
        <v>1</v>
      </c>
      <c r="N266" s="192" t="s">
        <v>38</v>
      </c>
      <c r="O266" s="70"/>
      <c r="P266" s="193">
        <f>O266*H266</f>
        <v>0</v>
      </c>
      <c r="Q266" s="193">
        <v>0</v>
      </c>
      <c r="R266" s="193">
        <f>Q266*H266</f>
        <v>0</v>
      </c>
      <c r="S266" s="193">
        <v>0</v>
      </c>
      <c r="T266" s="194">
        <f>S266*H266</f>
        <v>0</v>
      </c>
      <c r="U266" s="33"/>
      <c r="V266" s="33"/>
      <c r="W266" s="33"/>
      <c r="X266" s="33"/>
      <c r="Y266" s="33"/>
      <c r="Z266" s="33"/>
      <c r="AA266" s="33"/>
      <c r="AB266" s="33"/>
      <c r="AC266" s="33"/>
      <c r="AD266" s="33"/>
      <c r="AE266" s="33"/>
      <c r="AR266" s="195" t="s">
        <v>121</v>
      </c>
      <c r="AT266" s="195" t="s">
        <v>116</v>
      </c>
      <c r="AU266" s="195" t="s">
        <v>83</v>
      </c>
      <c r="AY266" s="16" t="s">
        <v>113</v>
      </c>
      <c r="BE266" s="196">
        <f>IF(N266="základní",J266,0)</f>
        <v>0</v>
      </c>
      <c r="BF266" s="196">
        <f>IF(N266="snížená",J266,0)</f>
        <v>0</v>
      </c>
      <c r="BG266" s="196">
        <f>IF(N266="zákl. přenesená",J266,0)</f>
        <v>0</v>
      </c>
      <c r="BH266" s="196">
        <f>IF(N266="sníž. přenesená",J266,0)</f>
        <v>0</v>
      </c>
      <c r="BI266" s="196">
        <f>IF(N266="nulová",J266,0)</f>
        <v>0</v>
      </c>
      <c r="BJ266" s="16" t="s">
        <v>81</v>
      </c>
      <c r="BK266" s="197">
        <f>ROUND(I266*H266,3)</f>
        <v>0</v>
      </c>
      <c r="BL266" s="16" t="s">
        <v>121</v>
      </c>
      <c r="BM266" s="195" t="s">
        <v>394</v>
      </c>
    </row>
    <row r="267" spans="1:65" s="2" customFormat="1" ht="48.75">
      <c r="A267" s="33"/>
      <c r="B267" s="34"/>
      <c r="C267" s="35"/>
      <c r="D267" s="198" t="s">
        <v>123</v>
      </c>
      <c r="E267" s="35"/>
      <c r="F267" s="199" t="s">
        <v>395</v>
      </c>
      <c r="G267" s="35"/>
      <c r="H267" s="35"/>
      <c r="I267" s="200"/>
      <c r="J267" s="35"/>
      <c r="K267" s="35"/>
      <c r="L267" s="38"/>
      <c r="M267" s="201"/>
      <c r="N267" s="202"/>
      <c r="O267" s="70"/>
      <c r="P267" s="70"/>
      <c r="Q267" s="70"/>
      <c r="R267" s="70"/>
      <c r="S267" s="70"/>
      <c r="T267" s="71"/>
      <c r="U267" s="33"/>
      <c r="V267" s="33"/>
      <c r="W267" s="33"/>
      <c r="X267" s="33"/>
      <c r="Y267" s="33"/>
      <c r="Z267" s="33"/>
      <c r="AA267" s="33"/>
      <c r="AB267" s="33"/>
      <c r="AC267" s="33"/>
      <c r="AD267" s="33"/>
      <c r="AE267" s="33"/>
      <c r="AT267" s="16" t="s">
        <v>123</v>
      </c>
      <c r="AU267" s="16" t="s">
        <v>83</v>
      </c>
    </row>
    <row r="268" spans="1:65" s="13" customFormat="1">
      <c r="B268" s="203"/>
      <c r="C268" s="204"/>
      <c r="D268" s="198" t="s">
        <v>125</v>
      </c>
      <c r="E268" s="205" t="s">
        <v>1</v>
      </c>
      <c r="F268" s="206" t="s">
        <v>396</v>
      </c>
      <c r="G268" s="204"/>
      <c r="H268" s="207">
        <v>1419.5740000000001</v>
      </c>
      <c r="I268" s="208"/>
      <c r="J268" s="204"/>
      <c r="K268" s="204"/>
      <c r="L268" s="209"/>
      <c r="M268" s="210"/>
      <c r="N268" s="211"/>
      <c r="O268" s="211"/>
      <c r="P268" s="211"/>
      <c r="Q268" s="211"/>
      <c r="R268" s="211"/>
      <c r="S268" s="211"/>
      <c r="T268" s="212"/>
      <c r="AT268" s="213" t="s">
        <v>125</v>
      </c>
      <c r="AU268" s="213" t="s">
        <v>83</v>
      </c>
      <c r="AV268" s="13" t="s">
        <v>83</v>
      </c>
      <c r="AW268" s="13" t="s">
        <v>29</v>
      </c>
      <c r="AX268" s="13" t="s">
        <v>73</v>
      </c>
      <c r="AY268" s="213" t="s">
        <v>113</v>
      </c>
    </row>
    <row r="269" spans="1:65" s="14" customFormat="1">
      <c r="B269" s="214"/>
      <c r="C269" s="215"/>
      <c r="D269" s="198" t="s">
        <v>125</v>
      </c>
      <c r="E269" s="216" t="s">
        <v>1</v>
      </c>
      <c r="F269" s="217" t="s">
        <v>133</v>
      </c>
      <c r="G269" s="215"/>
      <c r="H269" s="218">
        <v>1419.5740000000001</v>
      </c>
      <c r="I269" s="219"/>
      <c r="J269" s="215"/>
      <c r="K269" s="215"/>
      <c r="L269" s="220"/>
      <c r="M269" s="221"/>
      <c r="N269" s="222"/>
      <c r="O269" s="222"/>
      <c r="P269" s="222"/>
      <c r="Q269" s="222"/>
      <c r="R269" s="222"/>
      <c r="S269" s="222"/>
      <c r="T269" s="223"/>
      <c r="AT269" s="224" t="s">
        <v>125</v>
      </c>
      <c r="AU269" s="224" t="s">
        <v>83</v>
      </c>
      <c r="AV269" s="14" t="s">
        <v>121</v>
      </c>
      <c r="AW269" s="14" t="s">
        <v>29</v>
      </c>
      <c r="AX269" s="14" t="s">
        <v>81</v>
      </c>
      <c r="AY269" s="224" t="s">
        <v>113</v>
      </c>
    </row>
    <row r="270" spans="1:65" s="12" customFormat="1" ht="25.9" customHeight="1">
      <c r="B270" s="169"/>
      <c r="C270" s="170"/>
      <c r="D270" s="171" t="s">
        <v>72</v>
      </c>
      <c r="E270" s="172" t="s">
        <v>397</v>
      </c>
      <c r="F270" s="172" t="s">
        <v>398</v>
      </c>
      <c r="G270" s="170"/>
      <c r="H270" s="170"/>
      <c r="I270" s="173"/>
      <c r="J270" s="174">
        <f>BK270</f>
        <v>0</v>
      </c>
      <c r="K270" s="170"/>
      <c r="L270" s="175"/>
      <c r="M270" s="176"/>
      <c r="N270" s="177"/>
      <c r="O270" s="177"/>
      <c r="P270" s="178">
        <f>SUM(P271:P300)</f>
        <v>0</v>
      </c>
      <c r="Q270" s="177"/>
      <c r="R270" s="178">
        <f>SUM(R271:R300)</f>
        <v>0</v>
      </c>
      <c r="S270" s="177"/>
      <c r="T270" s="179">
        <f>SUM(T271:T300)</f>
        <v>0</v>
      </c>
      <c r="AR270" s="180" t="s">
        <v>121</v>
      </c>
      <c r="AT270" s="181" t="s">
        <v>72</v>
      </c>
      <c r="AU270" s="181" t="s">
        <v>73</v>
      </c>
      <c r="AY270" s="180" t="s">
        <v>113</v>
      </c>
      <c r="BK270" s="182">
        <f>SUM(BK271:BK300)</f>
        <v>0</v>
      </c>
    </row>
    <row r="271" spans="1:65" s="2" customFormat="1" ht="24.2" customHeight="1">
      <c r="A271" s="33"/>
      <c r="B271" s="34"/>
      <c r="C271" s="185" t="s">
        <v>399</v>
      </c>
      <c r="D271" s="185" t="s">
        <v>116</v>
      </c>
      <c r="E271" s="186" t="s">
        <v>400</v>
      </c>
      <c r="F271" s="187" t="s">
        <v>401</v>
      </c>
      <c r="G271" s="188" t="s">
        <v>187</v>
      </c>
      <c r="H271" s="189">
        <v>50</v>
      </c>
      <c r="I271" s="190"/>
      <c r="J271" s="189">
        <f>ROUND(I271*H271,3)</f>
        <v>0</v>
      </c>
      <c r="K271" s="187" t="s">
        <v>120</v>
      </c>
      <c r="L271" s="38"/>
      <c r="M271" s="191" t="s">
        <v>1</v>
      </c>
      <c r="N271" s="192" t="s">
        <v>38</v>
      </c>
      <c r="O271" s="70"/>
      <c r="P271" s="193">
        <f>O271*H271</f>
        <v>0</v>
      </c>
      <c r="Q271" s="193">
        <v>0</v>
      </c>
      <c r="R271" s="193">
        <f>Q271*H271</f>
        <v>0</v>
      </c>
      <c r="S271" s="193">
        <v>0</v>
      </c>
      <c r="T271" s="194">
        <f>S271*H271</f>
        <v>0</v>
      </c>
      <c r="U271" s="33"/>
      <c r="V271" s="33"/>
      <c r="W271" s="33"/>
      <c r="X271" s="33"/>
      <c r="Y271" s="33"/>
      <c r="Z271" s="33"/>
      <c r="AA271" s="33"/>
      <c r="AB271" s="33"/>
      <c r="AC271" s="33"/>
      <c r="AD271" s="33"/>
      <c r="AE271" s="33"/>
      <c r="AR271" s="195" t="s">
        <v>352</v>
      </c>
      <c r="AT271" s="195" t="s">
        <v>116</v>
      </c>
      <c r="AU271" s="195" t="s">
        <v>81</v>
      </c>
      <c r="AY271" s="16" t="s">
        <v>113</v>
      </c>
      <c r="BE271" s="196">
        <f>IF(N271="základní",J271,0)</f>
        <v>0</v>
      </c>
      <c r="BF271" s="196">
        <f>IF(N271="snížená",J271,0)</f>
        <v>0</v>
      </c>
      <c r="BG271" s="196">
        <f>IF(N271="zákl. přenesená",J271,0)</f>
        <v>0</v>
      </c>
      <c r="BH271" s="196">
        <f>IF(N271="sníž. přenesená",J271,0)</f>
        <v>0</v>
      </c>
      <c r="BI271" s="196">
        <f>IF(N271="nulová",J271,0)</f>
        <v>0</v>
      </c>
      <c r="BJ271" s="16" t="s">
        <v>81</v>
      </c>
      <c r="BK271" s="197">
        <f>ROUND(I271*H271,3)</f>
        <v>0</v>
      </c>
      <c r="BL271" s="16" t="s">
        <v>352</v>
      </c>
      <c r="BM271" s="195" t="s">
        <v>402</v>
      </c>
    </row>
    <row r="272" spans="1:65" s="2" customFormat="1" ht="19.5">
      <c r="A272" s="33"/>
      <c r="B272" s="34"/>
      <c r="C272" s="35"/>
      <c r="D272" s="198" t="s">
        <v>123</v>
      </c>
      <c r="E272" s="35"/>
      <c r="F272" s="199" t="s">
        <v>401</v>
      </c>
      <c r="G272" s="35"/>
      <c r="H272" s="35"/>
      <c r="I272" s="200"/>
      <c r="J272" s="35"/>
      <c r="K272" s="35"/>
      <c r="L272" s="38"/>
      <c r="M272" s="201"/>
      <c r="N272" s="202"/>
      <c r="O272" s="70"/>
      <c r="P272" s="70"/>
      <c r="Q272" s="70"/>
      <c r="R272" s="70"/>
      <c r="S272" s="70"/>
      <c r="T272" s="71"/>
      <c r="U272" s="33"/>
      <c r="V272" s="33"/>
      <c r="W272" s="33"/>
      <c r="X272" s="33"/>
      <c r="Y272" s="33"/>
      <c r="Z272" s="33"/>
      <c r="AA272" s="33"/>
      <c r="AB272" s="33"/>
      <c r="AC272" s="33"/>
      <c r="AD272" s="33"/>
      <c r="AE272" s="33"/>
      <c r="AT272" s="16" t="s">
        <v>123</v>
      </c>
      <c r="AU272" s="16" t="s">
        <v>81</v>
      </c>
    </row>
    <row r="273" spans="1:65" s="2" customFormat="1" ht="37.9" customHeight="1">
      <c r="A273" s="33"/>
      <c r="B273" s="34"/>
      <c r="C273" s="185" t="s">
        <v>403</v>
      </c>
      <c r="D273" s="185" t="s">
        <v>116</v>
      </c>
      <c r="E273" s="186" t="s">
        <v>404</v>
      </c>
      <c r="F273" s="187" t="s">
        <v>405</v>
      </c>
      <c r="G273" s="188" t="s">
        <v>187</v>
      </c>
      <c r="H273" s="189">
        <v>50</v>
      </c>
      <c r="I273" s="190"/>
      <c r="J273" s="189">
        <f>ROUND(I273*H273,3)</f>
        <v>0</v>
      </c>
      <c r="K273" s="187" t="s">
        <v>120</v>
      </c>
      <c r="L273" s="38"/>
      <c r="M273" s="191" t="s">
        <v>1</v>
      </c>
      <c r="N273" s="192" t="s">
        <v>38</v>
      </c>
      <c r="O273" s="70"/>
      <c r="P273" s="193">
        <f>O273*H273</f>
        <v>0</v>
      </c>
      <c r="Q273" s="193">
        <v>0</v>
      </c>
      <c r="R273" s="193">
        <f>Q273*H273</f>
        <v>0</v>
      </c>
      <c r="S273" s="193">
        <v>0</v>
      </c>
      <c r="T273" s="194">
        <f>S273*H273</f>
        <v>0</v>
      </c>
      <c r="U273" s="33"/>
      <c r="V273" s="33"/>
      <c r="W273" s="33"/>
      <c r="X273" s="33"/>
      <c r="Y273" s="33"/>
      <c r="Z273" s="33"/>
      <c r="AA273" s="33"/>
      <c r="AB273" s="33"/>
      <c r="AC273" s="33"/>
      <c r="AD273" s="33"/>
      <c r="AE273" s="33"/>
      <c r="AR273" s="195" t="s">
        <v>352</v>
      </c>
      <c r="AT273" s="195" t="s">
        <v>116</v>
      </c>
      <c r="AU273" s="195" t="s">
        <v>81</v>
      </c>
      <c r="AY273" s="16" t="s">
        <v>113</v>
      </c>
      <c r="BE273" s="196">
        <f>IF(N273="základní",J273,0)</f>
        <v>0</v>
      </c>
      <c r="BF273" s="196">
        <f>IF(N273="snížená",J273,0)</f>
        <v>0</v>
      </c>
      <c r="BG273" s="196">
        <f>IF(N273="zákl. přenesená",J273,0)</f>
        <v>0</v>
      </c>
      <c r="BH273" s="196">
        <f>IF(N273="sníž. přenesená",J273,0)</f>
        <v>0</v>
      </c>
      <c r="BI273" s="196">
        <f>IF(N273="nulová",J273,0)</f>
        <v>0</v>
      </c>
      <c r="BJ273" s="16" t="s">
        <v>81</v>
      </c>
      <c r="BK273" s="197">
        <f>ROUND(I273*H273,3)</f>
        <v>0</v>
      </c>
      <c r="BL273" s="16" t="s">
        <v>352</v>
      </c>
      <c r="BM273" s="195" t="s">
        <v>406</v>
      </c>
    </row>
    <row r="274" spans="1:65" s="2" customFormat="1" ht="39">
      <c r="A274" s="33"/>
      <c r="B274" s="34"/>
      <c r="C274" s="35"/>
      <c r="D274" s="198" t="s">
        <v>123</v>
      </c>
      <c r="E274" s="35"/>
      <c r="F274" s="199" t="s">
        <v>407</v>
      </c>
      <c r="G274" s="35"/>
      <c r="H274" s="35"/>
      <c r="I274" s="200"/>
      <c r="J274" s="35"/>
      <c r="K274" s="35"/>
      <c r="L274" s="38"/>
      <c r="M274" s="201"/>
      <c r="N274" s="202"/>
      <c r="O274" s="70"/>
      <c r="P274" s="70"/>
      <c r="Q274" s="70"/>
      <c r="R274" s="70"/>
      <c r="S274" s="70"/>
      <c r="T274" s="71"/>
      <c r="U274" s="33"/>
      <c r="V274" s="33"/>
      <c r="W274" s="33"/>
      <c r="X274" s="33"/>
      <c r="Y274" s="33"/>
      <c r="Z274" s="33"/>
      <c r="AA274" s="33"/>
      <c r="AB274" s="33"/>
      <c r="AC274" s="33"/>
      <c r="AD274" s="33"/>
      <c r="AE274" s="33"/>
      <c r="AT274" s="16" t="s">
        <v>123</v>
      </c>
      <c r="AU274" s="16" t="s">
        <v>81</v>
      </c>
    </row>
    <row r="275" spans="1:65" s="2" customFormat="1" ht="24.2" customHeight="1">
      <c r="A275" s="33"/>
      <c r="B275" s="34"/>
      <c r="C275" s="185" t="s">
        <v>408</v>
      </c>
      <c r="D275" s="185" t="s">
        <v>116</v>
      </c>
      <c r="E275" s="186" t="s">
        <v>409</v>
      </c>
      <c r="F275" s="187" t="s">
        <v>410</v>
      </c>
      <c r="G275" s="188" t="s">
        <v>187</v>
      </c>
      <c r="H275" s="189">
        <v>2</v>
      </c>
      <c r="I275" s="190"/>
      <c r="J275" s="189">
        <f>ROUND(I275*H275,3)</f>
        <v>0</v>
      </c>
      <c r="K275" s="187" t="s">
        <v>120</v>
      </c>
      <c r="L275" s="38"/>
      <c r="M275" s="191" t="s">
        <v>1</v>
      </c>
      <c r="N275" s="192" t="s">
        <v>38</v>
      </c>
      <c r="O275" s="70"/>
      <c r="P275" s="193">
        <f>O275*H275</f>
        <v>0</v>
      </c>
      <c r="Q275" s="193">
        <v>0</v>
      </c>
      <c r="R275" s="193">
        <f>Q275*H275</f>
        <v>0</v>
      </c>
      <c r="S275" s="193">
        <v>0</v>
      </c>
      <c r="T275" s="194">
        <f>S275*H275</f>
        <v>0</v>
      </c>
      <c r="U275" s="33"/>
      <c r="V275" s="33"/>
      <c r="W275" s="33"/>
      <c r="X275" s="33"/>
      <c r="Y275" s="33"/>
      <c r="Z275" s="33"/>
      <c r="AA275" s="33"/>
      <c r="AB275" s="33"/>
      <c r="AC275" s="33"/>
      <c r="AD275" s="33"/>
      <c r="AE275" s="33"/>
      <c r="AR275" s="195" t="s">
        <v>352</v>
      </c>
      <c r="AT275" s="195" t="s">
        <v>116</v>
      </c>
      <c r="AU275" s="195" t="s">
        <v>81</v>
      </c>
      <c r="AY275" s="16" t="s">
        <v>113</v>
      </c>
      <c r="BE275" s="196">
        <f>IF(N275="základní",J275,0)</f>
        <v>0</v>
      </c>
      <c r="BF275" s="196">
        <f>IF(N275="snížená",J275,0)</f>
        <v>0</v>
      </c>
      <c r="BG275" s="196">
        <f>IF(N275="zákl. přenesená",J275,0)</f>
        <v>0</v>
      </c>
      <c r="BH275" s="196">
        <f>IF(N275="sníž. přenesená",J275,0)</f>
        <v>0</v>
      </c>
      <c r="BI275" s="196">
        <f>IF(N275="nulová",J275,0)</f>
        <v>0</v>
      </c>
      <c r="BJ275" s="16" t="s">
        <v>81</v>
      </c>
      <c r="BK275" s="197">
        <f>ROUND(I275*H275,3)</f>
        <v>0</v>
      </c>
      <c r="BL275" s="16" t="s">
        <v>352</v>
      </c>
      <c r="BM275" s="195" t="s">
        <v>411</v>
      </c>
    </row>
    <row r="276" spans="1:65" s="2" customFormat="1" ht="48.75">
      <c r="A276" s="33"/>
      <c r="B276" s="34"/>
      <c r="C276" s="35"/>
      <c r="D276" s="198" t="s">
        <v>123</v>
      </c>
      <c r="E276" s="35"/>
      <c r="F276" s="199" t="s">
        <v>412</v>
      </c>
      <c r="G276" s="35"/>
      <c r="H276" s="35"/>
      <c r="I276" s="200"/>
      <c r="J276" s="35"/>
      <c r="K276" s="35"/>
      <c r="L276" s="38"/>
      <c r="M276" s="201"/>
      <c r="N276" s="202"/>
      <c r="O276" s="70"/>
      <c r="P276" s="70"/>
      <c r="Q276" s="70"/>
      <c r="R276" s="70"/>
      <c r="S276" s="70"/>
      <c r="T276" s="71"/>
      <c r="U276" s="33"/>
      <c r="V276" s="33"/>
      <c r="W276" s="33"/>
      <c r="X276" s="33"/>
      <c r="Y276" s="33"/>
      <c r="Z276" s="33"/>
      <c r="AA276" s="33"/>
      <c r="AB276" s="33"/>
      <c r="AC276" s="33"/>
      <c r="AD276" s="33"/>
      <c r="AE276" s="33"/>
      <c r="AT276" s="16" t="s">
        <v>123</v>
      </c>
      <c r="AU276" s="16" t="s">
        <v>81</v>
      </c>
    </row>
    <row r="277" spans="1:65" s="2" customFormat="1" ht="24.2" customHeight="1">
      <c r="A277" s="33"/>
      <c r="B277" s="34"/>
      <c r="C277" s="185" t="s">
        <v>413</v>
      </c>
      <c r="D277" s="185" t="s">
        <v>116</v>
      </c>
      <c r="E277" s="186" t="s">
        <v>414</v>
      </c>
      <c r="F277" s="187" t="s">
        <v>415</v>
      </c>
      <c r="G277" s="188" t="s">
        <v>187</v>
      </c>
      <c r="H277" s="189">
        <v>2</v>
      </c>
      <c r="I277" s="190"/>
      <c r="J277" s="189">
        <f>ROUND(I277*H277,3)</f>
        <v>0</v>
      </c>
      <c r="K277" s="187" t="s">
        <v>120</v>
      </c>
      <c r="L277" s="38"/>
      <c r="M277" s="191" t="s">
        <v>1</v>
      </c>
      <c r="N277" s="192" t="s">
        <v>38</v>
      </c>
      <c r="O277" s="70"/>
      <c r="P277" s="193">
        <f>O277*H277</f>
        <v>0</v>
      </c>
      <c r="Q277" s="193">
        <v>0</v>
      </c>
      <c r="R277" s="193">
        <f>Q277*H277</f>
        <v>0</v>
      </c>
      <c r="S277" s="193">
        <v>0</v>
      </c>
      <c r="T277" s="194">
        <f>S277*H277</f>
        <v>0</v>
      </c>
      <c r="U277" s="33"/>
      <c r="V277" s="33"/>
      <c r="W277" s="33"/>
      <c r="X277" s="33"/>
      <c r="Y277" s="33"/>
      <c r="Z277" s="33"/>
      <c r="AA277" s="33"/>
      <c r="AB277" s="33"/>
      <c r="AC277" s="33"/>
      <c r="AD277" s="33"/>
      <c r="AE277" s="33"/>
      <c r="AR277" s="195" t="s">
        <v>352</v>
      </c>
      <c r="AT277" s="195" t="s">
        <v>116</v>
      </c>
      <c r="AU277" s="195" t="s">
        <v>81</v>
      </c>
      <c r="AY277" s="16" t="s">
        <v>113</v>
      </c>
      <c r="BE277" s="196">
        <f>IF(N277="základní",J277,0)</f>
        <v>0</v>
      </c>
      <c r="BF277" s="196">
        <f>IF(N277="snížená",J277,0)</f>
        <v>0</v>
      </c>
      <c r="BG277" s="196">
        <f>IF(N277="zákl. přenesená",J277,0)</f>
        <v>0</v>
      </c>
      <c r="BH277" s="196">
        <f>IF(N277="sníž. přenesená",J277,0)</f>
        <v>0</v>
      </c>
      <c r="BI277" s="196">
        <f>IF(N277="nulová",J277,0)</f>
        <v>0</v>
      </c>
      <c r="BJ277" s="16" t="s">
        <v>81</v>
      </c>
      <c r="BK277" s="197">
        <f>ROUND(I277*H277,3)</f>
        <v>0</v>
      </c>
      <c r="BL277" s="16" t="s">
        <v>352</v>
      </c>
      <c r="BM277" s="195" t="s">
        <v>416</v>
      </c>
    </row>
    <row r="278" spans="1:65" s="2" customFormat="1">
      <c r="A278" s="33"/>
      <c r="B278" s="34"/>
      <c r="C278" s="35"/>
      <c r="D278" s="198" t="s">
        <v>123</v>
      </c>
      <c r="E278" s="35"/>
      <c r="F278" s="199" t="s">
        <v>415</v>
      </c>
      <c r="G278" s="35"/>
      <c r="H278" s="35"/>
      <c r="I278" s="200"/>
      <c r="J278" s="35"/>
      <c r="K278" s="35"/>
      <c r="L278" s="38"/>
      <c r="M278" s="201"/>
      <c r="N278" s="202"/>
      <c r="O278" s="70"/>
      <c r="P278" s="70"/>
      <c r="Q278" s="70"/>
      <c r="R278" s="70"/>
      <c r="S278" s="70"/>
      <c r="T278" s="71"/>
      <c r="U278" s="33"/>
      <c r="V278" s="33"/>
      <c r="W278" s="33"/>
      <c r="X278" s="33"/>
      <c r="Y278" s="33"/>
      <c r="Z278" s="33"/>
      <c r="AA278" s="33"/>
      <c r="AB278" s="33"/>
      <c r="AC278" s="33"/>
      <c r="AD278" s="33"/>
      <c r="AE278" s="33"/>
      <c r="AT278" s="16" t="s">
        <v>123</v>
      </c>
      <c r="AU278" s="16" t="s">
        <v>81</v>
      </c>
    </row>
    <row r="279" spans="1:65" s="2" customFormat="1" ht="49.15" customHeight="1">
      <c r="A279" s="33"/>
      <c r="B279" s="34"/>
      <c r="C279" s="185" t="s">
        <v>417</v>
      </c>
      <c r="D279" s="185" t="s">
        <v>116</v>
      </c>
      <c r="E279" s="186" t="s">
        <v>418</v>
      </c>
      <c r="F279" s="187" t="s">
        <v>419</v>
      </c>
      <c r="G279" s="188" t="s">
        <v>155</v>
      </c>
      <c r="H279" s="189">
        <v>3516.2550000000001</v>
      </c>
      <c r="I279" s="190"/>
      <c r="J279" s="189">
        <f>ROUND(I279*H279,3)</f>
        <v>0</v>
      </c>
      <c r="K279" s="187" t="s">
        <v>120</v>
      </c>
      <c r="L279" s="38"/>
      <c r="M279" s="191" t="s">
        <v>1</v>
      </c>
      <c r="N279" s="192" t="s">
        <v>38</v>
      </c>
      <c r="O279" s="70"/>
      <c r="P279" s="193">
        <f>O279*H279</f>
        <v>0</v>
      </c>
      <c r="Q279" s="193">
        <v>0</v>
      </c>
      <c r="R279" s="193">
        <f>Q279*H279</f>
        <v>0</v>
      </c>
      <c r="S279" s="193">
        <v>0</v>
      </c>
      <c r="T279" s="194">
        <f>S279*H279</f>
        <v>0</v>
      </c>
      <c r="U279" s="33"/>
      <c r="V279" s="33"/>
      <c r="W279" s="33"/>
      <c r="X279" s="33"/>
      <c r="Y279" s="33"/>
      <c r="Z279" s="33"/>
      <c r="AA279" s="33"/>
      <c r="AB279" s="33"/>
      <c r="AC279" s="33"/>
      <c r="AD279" s="33"/>
      <c r="AE279" s="33"/>
      <c r="AR279" s="195" t="s">
        <v>352</v>
      </c>
      <c r="AT279" s="195" t="s">
        <v>116</v>
      </c>
      <c r="AU279" s="195" t="s">
        <v>81</v>
      </c>
      <c r="AY279" s="16" t="s">
        <v>113</v>
      </c>
      <c r="BE279" s="196">
        <f>IF(N279="základní",J279,0)</f>
        <v>0</v>
      </c>
      <c r="BF279" s="196">
        <f>IF(N279="snížená",J279,0)</f>
        <v>0</v>
      </c>
      <c r="BG279" s="196">
        <f>IF(N279="zákl. přenesená",J279,0)</f>
        <v>0</v>
      </c>
      <c r="BH279" s="196">
        <f>IF(N279="sníž. přenesená",J279,0)</f>
        <v>0</v>
      </c>
      <c r="BI279" s="196">
        <f>IF(N279="nulová",J279,0)</f>
        <v>0</v>
      </c>
      <c r="BJ279" s="16" t="s">
        <v>81</v>
      </c>
      <c r="BK279" s="197">
        <f>ROUND(I279*H279,3)</f>
        <v>0</v>
      </c>
      <c r="BL279" s="16" t="s">
        <v>352</v>
      </c>
      <c r="BM279" s="195" t="s">
        <v>420</v>
      </c>
    </row>
    <row r="280" spans="1:65" s="2" customFormat="1" ht="97.5">
      <c r="A280" s="33"/>
      <c r="B280" s="34"/>
      <c r="C280" s="35"/>
      <c r="D280" s="198" t="s">
        <v>123</v>
      </c>
      <c r="E280" s="35"/>
      <c r="F280" s="199" t="s">
        <v>421</v>
      </c>
      <c r="G280" s="35"/>
      <c r="H280" s="35"/>
      <c r="I280" s="200"/>
      <c r="J280" s="35"/>
      <c r="K280" s="35"/>
      <c r="L280" s="38"/>
      <c r="M280" s="201"/>
      <c r="N280" s="202"/>
      <c r="O280" s="70"/>
      <c r="P280" s="70"/>
      <c r="Q280" s="70"/>
      <c r="R280" s="70"/>
      <c r="S280" s="70"/>
      <c r="T280" s="71"/>
      <c r="U280" s="33"/>
      <c r="V280" s="33"/>
      <c r="W280" s="33"/>
      <c r="X280" s="33"/>
      <c r="Y280" s="33"/>
      <c r="Z280" s="33"/>
      <c r="AA280" s="33"/>
      <c r="AB280" s="33"/>
      <c r="AC280" s="33"/>
      <c r="AD280" s="33"/>
      <c r="AE280" s="33"/>
      <c r="AT280" s="16" t="s">
        <v>123</v>
      </c>
      <c r="AU280" s="16" t="s">
        <v>81</v>
      </c>
    </row>
    <row r="281" spans="1:65" s="2" customFormat="1" ht="19.5">
      <c r="A281" s="33"/>
      <c r="B281" s="34"/>
      <c r="C281" s="35"/>
      <c r="D281" s="198" t="s">
        <v>164</v>
      </c>
      <c r="E281" s="35"/>
      <c r="F281" s="234" t="s">
        <v>422</v>
      </c>
      <c r="G281" s="35"/>
      <c r="H281" s="35"/>
      <c r="I281" s="200"/>
      <c r="J281" s="35"/>
      <c r="K281" s="35"/>
      <c r="L281" s="38"/>
      <c r="M281" s="201"/>
      <c r="N281" s="202"/>
      <c r="O281" s="70"/>
      <c r="P281" s="70"/>
      <c r="Q281" s="70"/>
      <c r="R281" s="70"/>
      <c r="S281" s="70"/>
      <c r="T281" s="71"/>
      <c r="U281" s="33"/>
      <c r="V281" s="33"/>
      <c r="W281" s="33"/>
      <c r="X281" s="33"/>
      <c r="Y281" s="33"/>
      <c r="Z281" s="33"/>
      <c r="AA281" s="33"/>
      <c r="AB281" s="33"/>
      <c r="AC281" s="33"/>
      <c r="AD281" s="33"/>
      <c r="AE281" s="33"/>
      <c r="AT281" s="16" t="s">
        <v>164</v>
      </c>
      <c r="AU281" s="16" t="s">
        <v>81</v>
      </c>
    </row>
    <row r="282" spans="1:65" s="13" customFormat="1" ht="33.75">
      <c r="B282" s="203"/>
      <c r="C282" s="204"/>
      <c r="D282" s="198" t="s">
        <v>125</v>
      </c>
      <c r="E282" s="205" t="s">
        <v>1</v>
      </c>
      <c r="F282" s="206" t="s">
        <v>423</v>
      </c>
      <c r="G282" s="204"/>
      <c r="H282" s="207">
        <v>3516.2550000000001</v>
      </c>
      <c r="I282" s="208"/>
      <c r="J282" s="204"/>
      <c r="K282" s="204"/>
      <c r="L282" s="209"/>
      <c r="M282" s="210"/>
      <c r="N282" s="211"/>
      <c r="O282" s="211"/>
      <c r="P282" s="211"/>
      <c r="Q282" s="211"/>
      <c r="R282" s="211"/>
      <c r="S282" s="211"/>
      <c r="T282" s="212"/>
      <c r="AT282" s="213" t="s">
        <v>125</v>
      </c>
      <c r="AU282" s="213" t="s">
        <v>81</v>
      </c>
      <c r="AV282" s="13" t="s">
        <v>83</v>
      </c>
      <c r="AW282" s="13" t="s">
        <v>29</v>
      </c>
      <c r="AX282" s="13" t="s">
        <v>73</v>
      </c>
      <c r="AY282" s="213" t="s">
        <v>113</v>
      </c>
    </row>
    <row r="283" spans="1:65" s="14" customFormat="1">
      <c r="B283" s="214"/>
      <c r="C283" s="215"/>
      <c r="D283" s="198" t="s">
        <v>125</v>
      </c>
      <c r="E283" s="216" t="s">
        <v>1</v>
      </c>
      <c r="F283" s="217" t="s">
        <v>133</v>
      </c>
      <c r="G283" s="215"/>
      <c r="H283" s="218">
        <v>3516.2550000000001</v>
      </c>
      <c r="I283" s="219"/>
      <c r="J283" s="215"/>
      <c r="K283" s="215"/>
      <c r="L283" s="220"/>
      <c r="M283" s="221"/>
      <c r="N283" s="222"/>
      <c r="O283" s="222"/>
      <c r="P283" s="222"/>
      <c r="Q283" s="222"/>
      <c r="R283" s="222"/>
      <c r="S283" s="222"/>
      <c r="T283" s="223"/>
      <c r="AT283" s="224" t="s">
        <v>125</v>
      </c>
      <c r="AU283" s="224" t="s">
        <v>81</v>
      </c>
      <c r="AV283" s="14" t="s">
        <v>121</v>
      </c>
      <c r="AW283" s="14" t="s">
        <v>29</v>
      </c>
      <c r="AX283" s="14" t="s">
        <v>81</v>
      </c>
      <c r="AY283" s="224" t="s">
        <v>113</v>
      </c>
    </row>
    <row r="284" spans="1:65" s="2" customFormat="1" ht="62.65" customHeight="1">
      <c r="A284" s="33"/>
      <c r="B284" s="34"/>
      <c r="C284" s="185" t="s">
        <v>424</v>
      </c>
      <c r="D284" s="185" t="s">
        <v>116</v>
      </c>
      <c r="E284" s="186" t="s">
        <v>425</v>
      </c>
      <c r="F284" s="187" t="s">
        <v>426</v>
      </c>
      <c r="G284" s="188" t="s">
        <v>155</v>
      </c>
      <c r="H284" s="189">
        <v>3034.9140000000002</v>
      </c>
      <c r="I284" s="190"/>
      <c r="J284" s="189">
        <f>ROUND(I284*H284,3)</f>
        <v>0</v>
      </c>
      <c r="K284" s="187" t="s">
        <v>120</v>
      </c>
      <c r="L284" s="38"/>
      <c r="M284" s="191" t="s">
        <v>1</v>
      </c>
      <c r="N284" s="192" t="s">
        <v>38</v>
      </c>
      <c r="O284" s="70"/>
      <c r="P284" s="193">
        <f>O284*H284</f>
        <v>0</v>
      </c>
      <c r="Q284" s="193">
        <v>0</v>
      </c>
      <c r="R284" s="193">
        <f>Q284*H284</f>
        <v>0</v>
      </c>
      <c r="S284" s="193">
        <v>0</v>
      </c>
      <c r="T284" s="194">
        <f>S284*H284</f>
        <v>0</v>
      </c>
      <c r="U284" s="33"/>
      <c r="V284" s="33"/>
      <c r="W284" s="33"/>
      <c r="X284" s="33"/>
      <c r="Y284" s="33"/>
      <c r="Z284" s="33"/>
      <c r="AA284" s="33"/>
      <c r="AB284" s="33"/>
      <c r="AC284" s="33"/>
      <c r="AD284" s="33"/>
      <c r="AE284" s="33"/>
      <c r="AR284" s="195" t="s">
        <v>352</v>
      </c>
      <c r="AT284" s="195" t="s">
        <v>116</v>
      </c>
      <c r="AU284" s="195" t="s">
        <v>81</v>
      </c>
      <c r="AY284" s="16" t="s">
        <v>113</v>
      </c>
      <c r="BE284" s="196">
        <f>IF(N284="základní",J284,0)</f>
        <v>0</v>
      </c>
      <c r="BF284" s="196">
        <f>IF(N284="snížená",J284,0)</f>
        <v>0</v>
      </c>
      <c r="BG284" s="196">
        <f>IF(N284="zákl. přenesená",J284,0)</f>
        <v>0</v>
      </c>
      <c r="BH284" s="196">
        <f>IF(N284="sníž. přenesená",J284,0)</f>
        <v>0</v>
      </c>
      <c r="BI284" s="196">
        <f>IF(N284="nulová",J284,0)</f>
        <v>0</v>
      </c>
      <c r="BJ284" s="16" t="s">
        <v>81</v>
      </c>
      <c r="BK284" s="197">
        <f>ROUND(I284*H284,3)</f>
        <v>0</v>
      </c>
      <c r="BL284" s="16" t="s">
        <v>352</v>
      </c>
      <c r="BM284" s="195" t="s">
        <v>427</v>
      </c>
    </row>
    <row r="285" spans="1:65" s="2" customFormat="1" ht="107.25">
      <c r="A285" s="33"/>
      <c r="B285" s="34"/>
      <c r="C285" s="35"/>
      <c r="D285" s="198" t="s">
        <v>123</v>
      </c>
      <c r="E285" s="35"/>
      <c r="F285" s="199" t="s">
        <v>428</v>
      </c>
      <c r="G285" s="35"/>
      <c r="H285" s="35"/>
      <c r="I285" s="200"/>
      <c r="J285" s="35"/>
      <c r="K285" s="35"/>
      <c r="L285" s="38"/>
      <c r="M285" s="201"/>
      <c r="N285" s="202"/>
      <c r="O285" s="70"/>
      <c r="P285" s="70"/>
      <c r="Q285" s="70"/>
      <c r="R285" s="70"/>
      <c r="S285" s="70"/>
      <c r="T285" s="71"/>
      <c r="U285" s="33"/>
      <c r="V285" s="33"/>
      <c r="W285" s="33"/>
      <c r="X285" s="33"/>
      <c r="Y285" s="33"/>
      <c r="Z285" s="33"/>
      <c r="AA285" s="33"/>
      <c r="AB285" s="33"/>
      <c r="AC285" s="33"/>
      <c r="AD285" s="33"/>
      <c r="AE285" s="33"/>
      <c r="AT285" s="16" t="s">
        <v>123</v>
      </c>
      <c r="AU285" s="16" t="s">
        <v>81</v>
      </c>
    </row>
    <row r="286" spans="1:65" s="2" customFormat="1" ht="19.5">
      <c r="A286" s="33"/>
      <c r="B286" s="34"/>
      <c r="C286" s="35"/>
      <c r="D286" s="198" t="s">
        <v>164</v>
      </c>
      <c r="E286" s="35"/>
      <c r="F286" s="234" t="s">
        <v>422</v>
      </c>
      <c r="G286" s="35"/>
      <c r="H286" s="35"/>
      <c r="I286" s="200"/>
      <c r="J286" s="35"/>
      <c r="K286" s="35"/>
      <c r="L286" s="38"/>
      <c r="M286" s="201"/>
      <c r="N286" s="202"/>
      <c r="O286" s="70"/>
      <c r="P286" s="70"/>
      <c r="Q286" s="70"/>
      <c r="R286" s="70"/>
      <c r="S286" s="70"/>
      <c r="T286" s="71"/>
      <c r="U286" s="33"/>
      <c r="V286" s="33"/>
      <c r="W286" s="33"/>
      <c r="X286" s="33"/>
      <c r="Y286" s="33"/>
      <c r="Z286" s="33"/>
      <c r="AA286" s="33"/>
      <c r="AB286" s="33"/>
      <c r="AC286" s="33"/>
      <c r="AD286" s="33"/>
      <c r="AE286" s="33"/>
      <c r="AT286" s="16" t="s">
        <v>164</v>
      </c>
      <c r="AU286" s="16" t="s">
        <v>81</v>
      </c>
    </row>
    <row r="287" spans="1:65" s="13" customFormat="1" ht="22.5">
      <c r="B287" s="203"/>
      <c r="C287" s="204"/>
      <c r="D287" s="198" t="s">
        <v>125</v>
      </c>
      <c r="E287" s="205" t="s">
        <v>1</v>
      </c>
      <c r="F287" s="206" t="s">
        <v>429</v>
      </c>
      <c r="G287" s="204"/>
      <c r="H287" s="207">
        <v>3034.9140000000002</v>
      </c>
      <c r="I287" s="208"/>
      <c r="J287" s="204"/>
      <c r="K287" s="204"/>
      <c r="L287" s="209"/>
      <c r="M287" s="210"/>
      <c r="N287" s="211"/>
      <c r="O287" s="211"/>
      <c r="P287" s="211"/>
      <c r="Q287" s="211"/>
      <c r="R287" s="211"/>
      <c r="S287" s="211"/>
      <c r="T287" s="212"/>
      <c r="AT287" s="213" t="s">
        <v>125</v>
      </c>
      <c r="AU287" s="213" t="s">
        <v>81</v>
      </c>
      <c r="AV287" s="13" t="s">
        <v>83</v>
      </c>
      <c r="AW287" s="13" t="s">
        <v>29</v>
      </c>
      <c r="AX287" s="13" t="s">
        <v>73</v>
      </c>
      <c r="AY287" s="213" t="s">
        <v>113</v>
      </c>
    </row>
    <row r="288" spans="1:65" s="14" customFormat="1">
      <c r="B288" s="214"/>
      <c r="C288" s="215"/>
      <c r="D288" s="198" t="s">
        <v>125</v>
      </c>
      <c r="E288" s="216" t="s">
        <v>1</v>
      </c>
      <c r="F288" s="217" t="s">
        <v>133</v>
      </c>
      <c r="G288" s="215"/>
      <c r="H288" s="218">
        <v>3034.9140000000002</v>
      </c>
      <c r="I288" s="219"/>
      <c r="J288" s="215"/>
      <c r="K288" s="215"/>
      <c r="L288" s="220"/>
      <c r="M288" s="221"/>
      <c r="N288" s="222"/>
      <c r="O288" s="222"/>
      <c r="P288" s="222"/>
      <c r="Q288" s="222"/>
      <c r="R288" s="222"/>
      <c r="S288" s="222"/>
      <c r="T288" s="223"/>
      <c r="AT288" s="224" t="s">
        <v>125</v>
      </c>
      <c r="AU288" s="224" t="s">
        <v>81</v>
      </c>
      <c r="AV288" s="14" t="s">
        <v>121</v>
      </c>
      <c r="AW288" s="14" t="s">
        <v>29</v>
      </c>
      <c r="AX288" s="14" t="s">
        <v>81</v>
      </c>
      <c r="AY288" s="224" t="s">
        <v>113</v>
      </c>
    </row>
    <row r="289" spans="1:65" s="2" customFormat="1" ht="33" customHeight="1">
      <c r="A289" s="33"/>
      <c r="B289" s="34"/>
      <c r="C289" s="185" t="s">
        <v>430</v>
      </c>
      <c r="D289" s="185" t="s">
        <v>116</v>
      </c>
      <c r="E289" s="186" t="s">
        <v>431</v>
      </c>
      <c r="F289" s="187" t="s">
        <v>432</v>
      </c>
      <c r="G289" s="188" t="s">
        <v>187</v>
      </c>
      <c r="H289" s="189">
        <v>5</v>
      </c>
      <c r="I289" s="190"/>
      <c r="J289" s="189">
        <f>ROUND(I289*H289,3)</f>
        <v>0</v>
      </c>
      <c r="K289" s="187" t="s">
        <v>120</v>
      </c>
      <c r="L289" s="38"/>
      <c r="M289" s="191" t="s">
        <v>1</v>
      </c>
      <c r="N289" s="192" t="s">
        <v>38</v>
      </c>
      <c r="O289" s="70"/>
      <c r="P289" s="193">
        <f>O289*H289</f>
        <v>0</v>
      </c>
      <c r="Q289" s="193">
        <v>0</v>
      </c>
      <c r="R289" s="193">
        <f>Q289*H289</f>
        <v>0</v>
      </c>
      <c r="S289" s="193">
        <v>0</v>
      </c>
      <c r="T289" s="194">
        <f>S289*H289</f>
        <v>0</v>
      </c>
      <c r="U289" s="33"/>
      <c r="V289" s="33"/>
      <c r="W289" s="33"/>
      <c r="X289" s="33"/>
      <c r="Y289" s="33"/>
      <c r="Z289" s="33"/>
      <c r="AA289" s="33"/>
      <c r="AB289" s="33"/>
      <c r="AC289" s="33"/>
      <c r="AD289" s="33"/>
      <c r="AE289" s="33"/>
      <c r="AR289" s="195" t="s">
        <v>352</v>
      </c>
      <c r="AT289" s="195" t="s">
        <v>116</v>
      </c>
      <c r="AU289" s="195" t="s">
        <v>81</v>
      </c>
      <c r="AY289" s="16" t="s">
        <v>113</v>
      </c>
      <c r="BE289" s="196">
        <f>IF(N289="základní",J289,0)</f>
        <v>0</v>
      </c>
      <c r="BF289" s="196">
        <f>IF(N289="snížená",J289,0)</f>
        <v>0</v>
      </c>
      <c r="BG289" s="196">
        <f>IF(N289="zákl. přenesená",J289,0)</f>
        <v>0</v>
      </c>
      <c r="BH289" s="196">
        <f>IF(N289="sníž. přenesená",J289,0)</f>
        <v>0</v>
      </c>
      <c r="BI289" s="196">
        <f>IF(N289="nulová",J289,0)</f>
        <v>0</v>
      </c>
      <c r="BJ289" s="16" t="s">
        <v>81</v>
      </c>
      <c r="BK289" s="197">
        <f>ROUND(I289*H289,3)</f>
        <v>0</v>
      </c>
      <c r="BL289" s="16" t="s">
        <v>352</v>
      </c>
      <c r="BM289" s="195" t="s">
        <v>433</v>
      </c>
    </row>
    <row r="290" spans="1:65" s="2" customFormat="1" ht="58.5">
      <c r="A290" s="33"/>
      <c r="B290" s="34"/>
      <c r="C290" s="35"/>
      <c r="D290" s="198" t="s">
        <v>123</v>
      </c>
      <c r="E290" s="35"/>
      <c r="F290" s="199" t="s">
        <v>434</v>
      </c>
      <c r="G290" s="35"/>
      <c r="H290" s="35"/>
      <c r="I290" s="200"/>
      <c r="J290" s="35"/>
      <c r="K290" s="35"/>
      <c r="L290" s="38"/>
      <c r="M290" s="201"/>
      <c r="N290" s="202"/>
      <c r="O290" s="70"/>
      <c r="P290" s="70"/>
      <c r="Q290" s="70"/>
      <c r="R290" s="70"/>
      <c r="S290" s="70"/>
      <c r="T290" s="71"/>
      <c r="U290" s="33"/>
      <c r="V290" s="33"/>
      <c r="W290" s="33"/>
      <c r="X290" s="33"/>
      <c r="Y290" s="33"/>
      <c r="Z290" s="33"/>
      <c r="AA290" s="33"/>
      <c r="AB290" s="33"/>
      <c r="AC290" s="33"/>
      <c r="AD290" s="33"/>
      <c r="AE290" s="33"/>
      <c r="AT290" s="16" t="s">
        <v>123</v>
      </c>
      <c r="AU290" s="16" t="s">
        <v>81</v>
      </c>
    </row>
    <row r="291" spans="1:65" s="13" customFormat="1" ht="22.5">
      <c r="B291" s="203"/>
      <c r="C291" s="204"/>
      <c r="D291" s="198" t="s">
        <v>125</v>
      </c>
      <c r="E291" s="205" t="s">
        <v>1</v>
      </c>
      <c r="F291" s="206" t="s">
        <v>435</v>
      </c>
      <c r="G291" s="204"/>
      <c r="H291" s="207">
        <v>5</v>
      </c>
      <c r="I291" s="208"/>
      <c r="J291" s="204"/>
      <c r="K291" s="204"/>
      <c r="L291" s="209"/>
      <c r="M291" s="210"/>
      <c r="N291" s="211"/>
      <c r="O291" s="211"/>
      <c r="P291" s="211"/>
      <c r="Q291" s="211"/>
      <c r="R291" s="211"/>
      <c r="S291" s="211"/>
      <c r="T291" s="212"/>
      <c r="AT291" s="213" t="s">
        <v>125</v>
      </c>
      <c r="AU291" s="213" t="s">
        <v>81</v>
      </c>
      <c r="AV291" s="13" t="s">
        <v>83</v>
      </c>
      <c r="AW291" s="13" t="s">
        <v>29</v>
      </c>
      <c r="AX291" s="13" t="s">
        <v>73</v>
      </c>
      <c r="AY291" s="213" t="s">
        <v>113</v>
      </c>
    </row>
    <row r="292" spans="1:65" s="14" customFormat="1">
      <c r="B292" s="214"/>
      <c r="C292" s="215"/>
      <c r="D292" s="198" t="s">
        <v>125</v>
      </c>
      <c r="E292" s="216" t="s">
        <v>1</v>
      </c>
      <c r="F292" s="217" t="s">
        <v>133</v>
      </c>
      <c r="G292" s="215"/>
      <c r="H292" s="218">
        <v>5</v>
      </c>
      <c r="I292" s="219"/>
      <c r="J292" s="215"/>
      <c r="K292" s="215"/>
      <c r="L292" s="220"/>
      <c r="M292" s="221"/>
      <c r="N292" s="222"/>
      <c r="O292" s="222"/>
      <c r="P292" s="222"/>
      <c r="Q292" s="222"/>
      <c r="R292" s="222"/>
      <c r="S292" s="222"/>
      <c r="T292" s="223"/>
      <c r="AT292" s="224" t="s">
        <v>125</v>
      </c>
      <c r="AU292" s="224" t="s">
        <v>81</v>
      </c>
      <c r="AV292" s="14" t="s">
        <v>121</v>
      </c>
      <c r="AW292" s="14" t="s">
        <v>29</v>
      </c>
      <c r="AX292" s="14" t="s">
        <v>81</v>
      </c>
      <c r="AY292" s="224" t="s">
        <v>113</v>
      </c>
    </row>
    <row r="293" spans="1:65" s="2" customFormat="1" ht="24.2" customHeight="1">
      <c r="A293" s="33"/>
      <c r="B293" s="34"/>
      <c r="C293" s="185" t="s">
        <v>436</v>
      </c>
      <c r="D293" s="185" t="s">
        <v>116</v>
      </c>
      <c r="E293" s="186" t="s">
        <v>437</v>
      </c>
      <c r="F293" s="187" t="s">
        <v>438</v>
      </c>
      <c r="G293" s="188" t="s">
        <v>187</v>
      </c>
      <c r="H293" s="189">
        <v>2</v>
      </c>
      <c r="I293" s="190"/>
      <c r="J293" s="189">
        <f>ROUND(I293*H293,3)</f>
        <v>0</v>
      </c>
      <c r="K293" s="187" t="s">
        <v>120</v>
      </c>
      <c r="L293" s="38"/>
      <c r="M293" s="191" t="s">
        <v>1</v>
      </c>
      <c r="N293" s="192" t="s">
        <v>38</v>
      </c>
      <c r="O293" s="70"/>
      <c r="P293" s="193">
        <f>O293*H293</f>
        <v>0</v>
      </c>
      <c r="Q293" s="193">
        <v>0</v>
      </c>
      <c r="R293" s="193">
        <f>Q293*H293</f>
        <v>0</v>
      </c>
      <c r="S293" s="193">
        <v>0</v>
      </c>
      <c r="T293" s="194">
        <f>S293*H293</f>
        <v>0</v>
      </c>
      <c r="U293" s="33"/>
      <c r="V293" s="33"/>
      <c r="W293" s="33"/>
      <c r="X293" s="33"/>
      <c r="Y293" s="33"/>
      <c r="Z293" s="33"/>
      <c r="AA293" s="33"/>
      <c r="AB293" s="33"/>
      <c r="AC293" s="33"/>
      <c r="AD293" s="33"/>
      <c r="AE293" s="33"/>
      <c r="AR293" s="195" t="s">
        <v>352</v>
      </c>
      <c r="AT293" s="195" t="s">
        <v>116</v>
      </c>
      <c r="AU293" s="195" t="s">
        <v>81</v>
      </c>
      <c r="AY293" s="16" t="s">
        <v>113</v>
      </c>
      <c r="BE293" s="196">
        <f>IF(N293="základní",J293,0)</f>
        <v>0</v>
      </c>
      <c r="BF293" s="196">
        <f>IF(N293="snížená",J293,0)</f>
        <v>0</v>
      </c>
      <c r="BG293" s="196">
        <f>IF(N293="zákl. přenesená",J293,0)</f>
        <v>0</v>
      </c>
      <c r="BH293" s="196">
        <f>IF(N293="sníž. přenesená",J293,0)</f>
        <v>0</v>
      </c>
      <c r="BI293" s="196">
        <f>IF(N293="nulová",J293,0)</f>
        <v>0</v>
      </c>
      <c r="BJ293" s="16" t="s">
        <v>81</v>
      </c>
      <c r="BK293" s="197">
        <f>ROUND(I293*H293,3)</f>
        <v>0</v>
      </c>
      <c r="BL293" s="16" t="s">
        <v>352</v>
      </c>
      <c r="BM293" s="195" t="s">
        <v>439</v>
      </c>
    </row>
    <row r="294" spans="1:65" s="2" customFormat="1" ht="48.75">
      <c r="A294" s="33"/>
      <c r="B294" s="34"/>
      <c r="C294" s="35"/>
      <c r="D294" s="198" t="s">
        <v>123</v>
      </c>
      <c r="E294" s="35"/>
      <c r="F294" s="199" t="s">
        <v>440</v>
      </c>
      <c r="G294" s="35"/>
      <c r="H294" s="35"/>
      <c r="I294" s="200"/>
      <c r="J294" s="35"/>
      <c r="K294" s="35"/>
      <c r="L294" s="38"/>
      <c r="M294" s="201"/>
      <c r="N294" s="202"/>
      <c r="O294" s="70"/>
      <c r="P294" s="70"/>
      <c r="Q294" s="70"/>
      <c r="R294" s="70"/>
      <c r="S294" s="70"/>
      <c r="T294" s="71"/>
      <c r="U294" s="33"/>
      <c r="V294" s="33"/>
      <c r="W294" s="33"/>
      <c r="X294" s="33"/>
      <c r="Y294" s="33"/>
      <c r="Z294" s="33"/>
      <c r="AA294" s="33"/>
      <c r="AB294" s="33"/>
      <c r="AC294" s="33"/>
      <c r="AD294" s="33"/>
      <c r="AE294" s="33"/>
      <c r="AT294" s="16" t="s">
        <v>123</v>
      </c>
      <c r="AU294" s="16" t="s">
        <v>81</v>
      </c>
    </row>
    <row r="295" spans="1:65" s="13" customFormat="1" ht="22.5">
      <c r="B295" s="203"/>
      <c r="C295" s="204"/>
      <c r="D295" s="198" t="s">
        <v>125</v>
      </c>
      <c r="E295" s="205" t="s">
        <v>1</v>
      </c>
      <c r="F295" s="206" t="s">
        <v>441</v>
      </c>
      <c r="G295" s="204"/>
      <c r="H295" s="207">
        <v>2</v>
      </c>
      <c r="I295" s="208"/>
      <c r="J295" s="204"/>
      <c r="K295" s="204"/>
      <c r="L295" s="209"/>
      <c r="M295" s="210"/>
      <c r="N295" s="211"/>
      <c r="O295" s="211"/>
      <c r="P295" s="211"/>
      <c r="Q295" s="211"/>
      <c r="R295" s="211"/>
      <c r="S295" s="211"/>
      <c r="T295" s="212"/>
      <c r="AT295" s="213" t="s">
        <v>125</v>
      </c>
      <c r="AU295" s="213" t="s">
        <v>81</v>
      </c>
      <c r="AV295" s="13" t="s">
        <v>83</v>
      </c>
      <c r="AW295" s="13" t="s">
        <v>29</v>
      </c>
      <c r="AX295" s="13" t="s">
        <v>73</v>
      </c>
      <c r="AY295" s="213" t="s">
        <v>113</v>
      </c>
    </row>
    <row r="296" spans="1:65" s="14" customFormat="1">
      <c r="B296" s="214"/>
      <c r="C296" s="215"/>
      <c r="D296" s="198" t="s">
        <v>125</v>
      </c>
      <c r="E296" s="216" t="s">
        <v>1</v>
      </c>
      <c r="F296" s="217" t="s">
        <v>133</v>
      </c>
      <c r="G296" s="215"/>
      <c r="H296" s="218">
        <v>2</v>
      </c>
      <c r="I296" s="219"/>
      <c r="J296" s="215"/>
      <c r="K296" s="215"/>
      <c r="L296" s="220"/>
      <c r="M296" s="221"/>
      <c r="N296" s="222"/>
      <c r="O296" s="222"/>
      <c r="P296" s="222"/>
      <c r="Q296" s="222"/>
      <c r="R296" s="222"/>
      <c r="S296" s="222"/>
      <c r="T296" s="223"/>
      <c r="AT296" s="224" t="s">
        <v>125</v>
      </c>
      <c r="AU296" s="224" t="s">
        <v>81</v>
      </c>
      <c r="AV296" s="14" t="s">
        <v>121</v>
      </c>
      <c r="AW296" s="14" t="s">
        <v>29</v>
      </c>
      <c r="AX296" s="14" t="s">
        <v>81</v>
      </c>
      <c r="AY296" s="224" t="s">
        <v>113</v>
      </c>
    </row>
    <row r="297" spans="1:65" s="2" customFormat="1" ht="21.75" customHeight="1">
      <c r="A297" s="33"/>
      <c r="B297" s="34"/>
      <c r="C297" s="185" t="s">
        <v>442</v>
      </c>
      <c r="D297" s="185" t="s">
        <v>116</v>
      </c>
      <c r="E297" s="186" t="s">
        <v>443</v>
      </c>
      <c r="F297" s="187" t="s">
        <v>444</v>
      </c>
      <c r="G297" s="188" t="s">
        <v>155</v>
      </c>
      <c r="H297" s="189">
        <v>48.37</v>
      </c>
      <c r="I297" s="190"/>
      <c r="J297" s="189">
        <f>ROUND(I297*H297,3)</f>
        <v>0</v>
      </c>
      <c r="K297" s="187" t="s">
        <v>120</v>
      </c>
      <c r="L297" s="38"/>
      <c r="M297" s="191" t="s">
        <v>1</v>
      </c>
      <c r="N297" s="192" t="s">
        <v>38</v>
      </c>
      <c r="O297" s="70"/>
      <c r="P297" s="193">
        <f>O297*H297</f>
        <v>0</v>
      </c>
      <c r="Q297" s="193">
        <v>0</v>
      </c>
      <c r="R297" s="193">
        <f>Q297*H297</f>
        <v>0</v>
      </c>
      <c r="S297" s="193">
        <v>0</v>
      </c>
      <c r="T297" s="194">
        <f>S297*H297</f>
        <v>0</v>
      </c>
      <c r="U297" s="33"/>
      <c r="V297" s="33"/>
      <c r="W297" s="33"/>
      <c r="X297" s="33"/>
      <c r="Y297" s="33"/>
      <c r="Z297" s="33"/>
      <c r="AA297" s="33"/>
      <c r="AB297" s="33"/>
      <c r="AC297" s="33"/>
      <c r="AD297" s="33"/>
      <c r="AE297" s="33"/>
      <c r="AR297" s="195" t="s">
        <v>352</v>
      </c>
      <c r="AT297" s="195" t="s">
        <v>116</v>
      </c>
      <c r="AU297" s="195" t="s">
        <v>81</v>
      </c>
      <c r="AY297" s="16" t="s">
        <v>113</v>
      </c>
      <c r="BE297" s="196">
        <f>IF(N297="základní",J297,0)</f>
        <v>0</v>
      </c>
      <c r="BF297" s="196">
        <f>IF(N297="snížená",J297,0)</f>
        <v>0</v>
      </c>
      <c r="BG297" s="196">
        <f>IF(N297="zákl. přenesená",J297,0)</f>
        <v>0</v>
      </c>
      <c r="BH297" s="196">
        <f>IF(N297="sníž. přenesená",J297,0)</f>
        <v>0</v>
      </c>
      <c r="BI297" s="196">
        <f>IF(N297="nulová",J297,0)</f>
        <v>0</v>
      </c>
      <c r="BJ297" s="16" t="s">
        <v>81</v>
      </c>
      <c r="BK297" s="197">
        <f>ROUND(I297*H297,3)</f>
        <v>0</v>
      </c>
      <c r="BL297" s="16" t="s">
        <v>352</v>
      </c>
      <c r="BM297" s="195" t="s">
        <v>445</v>
      </c>
    </row>
    <row r="298" spans="1:65" s="2" customFormat="1" ht="58.5">
      <c r="A298" s="33"/>
      <c r="B298" s="34"/>
      <c r="C298" s="35"/>
      <c r="D298" s="198" t="s">
        <v>123</v>
      </c>
      <c r="E298" s="35"/>
      <c r="F298" s="199" t="s">
        <v>446</v>
      </c>
      <c r="G298" s="35"/>
      <c r="H298" s="35"/>
      <c r="I298" s="200"/>
      <c r="J298" s="35"/>
      <c r="K298" s="35"/>
      <c r="L298" s="38"/>
      <c r="M298" s="201"/>
      <c r="N298" s="202"/>
      <c r="O298" s="70"/>
      <c r="P298" s="70"/>
      <c r="Q298" s="70"/>
      <c r="R298" s="70"/>
      <c r="S298" s="70"/>
      <c r="T298" s="71"/>
      <c r="U298" s="33"/>
      <c r="V298" s="33"/>
      <c r="W298" s="33"/>
      <c r="X298" s="33"/>
      <c r="Y298" s="33"/>
      <c r="Z298" s="33"/>
      <c r="AA298" s="33"/>
      <c r="AB298" s="33"/>
      <c r="AC298" s="33"/>
      <c r="AD298" s="33"/>
      <c r="AE298" s="33"/>
      <c r="AT298" s="16" t="s">
        <v>123</v>
      </c>
      <c r="AU298" s="16" t="s">
        <v>81</v>
      </c>
    </row>
    <row r="299" spans="1:65" s="13" customFormat="1">
      <c r="B299" s="203"/>
      <c r="C299" s="204"/>
      <c r="D299" s="198" t="s">
        <v>125</v>
      </c>
      <c r="E299" s="205" t="s">
        <v>1</v>
      </c>
      <c r="F299" s="206" t="s">
        <v>447</v>
      </c>
      <c r="G299" s="204"/>
      <c r="H299" s="207">
        <v>48.37</v>
      </c>
      <c r="I299" s="208"/>
      <c r="J299" s="204"/>
      <c r="K299" s="204"/>
      <c r="L299" s="209"/>
      <c r="M299" s="210"/>
      <c r="N299" s="211"/>
      <c r="O299" s="211"/>
      <c r="P299" s="211"/>
      <c r="Q299" s="211"/>
      <c r="R299" s="211"/>
      <c r="S299" s="211"/>
      <c r="T299" s="212"/>
      <c r="AT299" s="213" t="s">
        <v>125</v>
      </c>
      <c r="AU299" s="213" t="s">
        <v>81</v>
      </c>
      <c r="AV299" s="13" t="s">
        <v>83</v>
      </c>
      <c r="AW299" s="13" t="s">
        <v>29</v>
      </c>
      <c r="AX299" s="13" t="s">
        <v>73</v>
      </c>
      <c r="AY299" s="213" t="s">
        <v>113</v>
      </c>
    </row>
    <row r="300" spans="1:65" s="14" customFormat="1">
      <c r="B300" s="214"/>
      <c r="C300" s="215"/>
      <c r="D300" s="198" t="s">
        <v>125</v>
      </c>
      <c r="E300" s="216" t="s">
        <v>1</v>
      </c>
      <c r="F300" s="217" t="s">
        <v>133</v>
      </c>
      <c r="G300" s="215"/>
      <c r="H300" s="218">
        <v>48.37</v>
      </c>
      <c r="I300" s="219"/>
      <c r="J300" s="215"/>
      <c r="K300" s="215"/>
      <c r="L300" s="220"/>
      <c r="M300" s="235"/>
      <c r="N300" s="236"/>
      <c r="O300" s="236"/>
      <c r="P300" s="236"/>
      <c r="Q300" s="236"/>
      <c r="R300" s="236"/>
      <c r="S300" s="236"/>
      <c r="T300" s="237"/>
      <c r="AT300" s="224" t="s">
        <v>125</v>
      </c>
      <c r="AU300" s="224" t="s">
        <v>81</v>
      </c>
      <c r="AV300" s="14" t="s">
        <v>121</v>
      </c>
      <c r="AW300" s="14" t="s">
        <v>29</v>
      </c>
      <c r="AX300" s="14" t="s">
        <v>81</v>
      </c>
      <c r="AY300" s="224" t="s">
        <v>113</v>
      </c>
    </row>
    <row r="301" spans="1:65" s="2" customFormat="1" ht="6.95" customHeight="1">
      <c r="A301" s="33"/>
      <c r="B301" s="53"/>
      <c r="C301" s="54"/>
      <c r="D301" s="54"/>
      <c r="E301" s="54"/>
      <c r="F301" s="54"/>
      <c r="G301" s="54"/>
      <c r="H301" s="54"/>
      <c r="I301" s="54"/>
      <c r="J301" s="54"/>
      <c r="K301" s="54"/>
      <c r="L301" s="38"/>
      <c r="M301" s="33"/>
      <c r="O301" s="33"/>
      <c r="P301" s="33"/>
      <c r="Q301" s="33"/>
      <c r="R301" s="33"/>
      <c r="S301" s="33"/>
      <c r="T301" s="33"/>
      <c r="U301" s="33"/>
      <c r="V301" s="33"/>
      <c r="W301" s="33"/>
      <c r="X301" s="33"/>
      <c r="Y301" s="33"/>
      <c r="Z301" s="33"/>
      <c r="AA301" s="33"/>
      <c r="AB301" s="33"/>
      <c r="AC301" s="33"/>
      <c r="AD301" s="33"/>
      <c r="AE301" s="33"/>
    </row>
  </sheetData>
  <sheetProtection algorithmName="SHA-512" hashValue="2j/DN9eke2rwq1ov5Dl6JqynNEtt83nzqB005sno7C/qM0P3zHZYLRo7j21RE1K3ee2Rjiszn/ABJMtwQKJD6g==" saltValue="QexmIboXJVdizyxuzq4arlo2HbC+pGjGVImAJAlgrXoduwzSX1cbtrjVBGUBsKmkwM74SSnwccxp/h+ObUvJRA==" spinCount="100000" sheet="1" objects="1" scenarios="1" formatColumns="0" formatRows="0" autoFilter="0"/>
  <autoFilter ref="C118:K3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9"/>
  <sheetViews>
    <sheetView showGridLines="0" topLeftCell="A114" workbookViewId="0">
      <selection activeCell="H133" sqref="H133"/>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2"/>
      <c r="M2" s="242"/>
      <c r="N2" s="242"/>
      <c r="O2" s="242"/>
      <c r="P2" s="242"/>
      <c r="Q2" s="242"/>
      <c r="R2" s="242"/>
      <c r="S2" s="242"/>
      <c r="T2" s="242"/>
      <c r="U2" s="242"/>
      <c r="V2" s="242"/>
      <c r="AT2" s="16" t="s">
        <v>86</v>
      </c>
    </row>
    <row r="3" spans="1:46" s="1" customFormat="1" ht="6.95" customHeight="1">
      <c r="B3" s="107"/>
      <c r="C3" s="108"/>
      <c r="D3" s="108"/>
      <c r="E3" s="108"/>
      <c r="F3" s="108"/>
      <c r="G3" s="108"/>
      <c r="H3" s="108"/>
      <c r="I3" s="108"/>
      <c r="J3" s="108"/>
      <c r="K3" s="108"/>
      <c r="L3" s="19"/>
      <c r="AT3" s="16" t="s">
        <v>83</v>
      </c>
    </row>
    <row r="4" spans="1:46" s="1" customFormat="1" ht="24.95" customHeight="1">
      <c r="B4" s="19"/>
      <c r="D4" s="109" t="s">
        <v>87</v>
      </c>
      <c r="L4" s="19"/>
      <c r="M4" s="110" t="s">
        <v>10</v>
      </c>
      <c r="AT4" s="16" t="s">
        <v>4</v>
      </c>
    </row>
    <row r="5" spans="1:46" s="1" customFormat="1" ht="6.95" customHeight="1">
      <c r="B5" s="19"/>
      <c r="L5" s="19"/>
    </row>
    <row r="6" spans="1:46" s="1" customFormat="1" ht="12" customHeight="1">
      <c r="B6" s="19"/>
      <c r="D6" s="111" t="s">
        <v>15</v>
      </c>
      <c r="L6" s="19"/>
    </row>
    <row r="7" spans="1:46" s="1" customFormat="1" ht="16.5" customHeight="1">
      <c r="B7" s="19"/>
      <c r="E7" s="286" t="str">
        <f>'Rekapitulace stavby'!K6</f>
        <v>Oprava trati v úseku Pivín – Bedihošť – 1. etapa</v>
      </c>
      <c r="F7" s="287"/>
      <c r="G7" s="287"/>
      <c r="H7" s="287"/>
      <c r="L7" s="19"/>
    </row>
    <row r="8" spans="1:46" s="2" customFormat="1" ht="12" customHeight="1">
      <c r="A8" s="33"/>
      <c r="B8" s="38"/>
      <c r="C8" s="33"/>
      <c r="D8" s="111" t="s">
        <v>88</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8" t="s">
        <v>448</v>
      </c>
      <c r="F9" s="289"/>
      <c r="G9" s="289"/>
      <c r="H9" s="289"/>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17</v>
      </c>
      <c r="E11" s="33"/>
      <c r="F11" s="112" t="s">
        <v>1</v>
      </c>
      <c r="G11" s="33"/>
      <c r="H11" s="33"/>
      <c r="I11" s="111" t="s">
        <v>18</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19</v>
      </c>
      <c r="E12" s="33"/>
      <c r="F12" s="112" t="s">
        <v>20</v>
      </c>
      <c r="G12" s="33"/>
      <c r="H12" s="33"/>
      <c r="I12" s="111" t="s">
        <v>21</v>
      </c>
      <c r="J12" s="113">
        <f>'Rekapitulace stavby'!AN8</f>
        <v>0</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33"/>
      <c r="G14" s="33"/>
      <c r="H14" s="33"/>
      <c r="I14" s="111" t="s">
        <v>23</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24</v>
      </c>
      <c r="F15" s="33"/>
      <c r="G15" s="33"/>
      <c r="H15" s="33"/>
      <c r="I15" s="111" t="s">
        <v>25</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26</v>
      </c>
      <c r="E17" s="33"/>
      <c r="F17" s="33"/>
      <c r="G17" s="33"/>
      <c r="H17" s="33"/>
      <c r="I17" s="111" t="s">
        <v>23</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90" t="str">
        <f>'Rekapitulace stavby'!E14</f>
        <v>Vyplň údaj</v>
      </c>
      <c r="F18" s="291"/>
      <c r="G18" s="291"/>
      <c r="H18" s="291"/>
      <c r="I18" s="111" t="s">
        <v>25</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28</v>
      </c>
      <c r="E20" s="33"/>
      <c r="F20" s="33"/>
      <c r="G20" s="33"/>
      <c r="H20" s="33"/>
      <c r="I20" s="111" t="s">
        <v>23</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25</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31</v>
      </c>
      <c r="E23" s="33"/>
      <c r="F23" s="33"/>
      <c r="G23" s="33"/>
      <c r="H23" s="33"/>
      <c r="I23" s="111" t="s">
        <v>23</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25</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32</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2" t="s">
        <v>1</v>
      </c>
      <c r="F27" s="292"/>
      <c r="G27" s="292"/>
      <c r="H27" s="292"/>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33</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35</v>
      </c>
      <c r="G32" s="33"/>
      <c r="H32" s="33"/>
      <c r="I32" s="120" t="s">
        <v>34</v>
      </c>
      <c r="J32" s="120" t="s">
        <v>36</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37</v>
      </c>
      <c r="E33" s="111" t="s">
        <v>38</v>
      </c>
      <c r="F33" s="122">
        <f>ROUND((SUM(BE117:BE138)),  2)</f>
        <v>0</v>
      </c>
      <c r="G33" s="33"/>
      <c r="H33" s="33"/>
      <c r="I33" s="123">
        <v>0.21</v>
      </c>
      <c r="J33" s="122">
        <f>ROUND(((SUM(BE117:BE138))*I33),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39</v>
      </c>
      <c r="F34" s="122">
        <f>ROUND((SUM(BF117:BF138)),  2)</f>
        <v>0</v>
      </c>
      <c r="G34" s="33"/>
      <c r="H34" s="33"/>
      <c r="I34" s="123">
        <v>0.15</v>
      </c>
      <c r="J34" s="122">
        <f>ROUND(((SUM(BF117:BF138))*I34),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40</v>
      </c>
      <c r="F35" s="122">
        <f>ROUND((SUM(BG117:BG138)),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41</v>
      </c>
      <c r="F36" s="122">
        <f>ROUND((SUM(BH117:BH138)),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42</v>
      </c>
      <c r="F37" s="122">
        <f>ROUND((SUM(BI117:BI138)),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43</v>
      </c>
      <c r="E39" s="126"/>
      <c r="F39" s="126"/>
      <c r="G39" s="127" t="s">
        <v>44</v>
      </c>
      <c r="H39" s="128" t="s">
        <v>45</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46</v>
      </c>
      <c r="E50" s="132"/>
      <c r="F50" s="132"/>
      <c r="G50" s="131" t="s">
        <v>47</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48</v>
      </c>
      <c r="E61" s="134"/>
      <c r="F61" s="135" t="s">
        <v>49</v>
      </c>
      <c r="G61" s="133" t="s">
        <v>48</v>
      </c>
      <c r="H61" s="134"/>
      <c r="I61" s="134"/>
      <c r="J61" s="136" t="s">
        <v>49</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50</v>
      </c>
      <c r="E65" s="137"/>
      <c r="F65" s="137"/>
      <c r="G65" s="131" t="s">
        <v>51</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48</v>
      </c>
      <c r="E76" s="134"/>
      <c r="F76" s="135" t="s">
        <v>49</v>
      </c>
      <c r="G76" s="133" t="s">
        <v>48</v>
      </c>
      <c r="H76" s="134"/>
      <c r="I76" s="134"/>
      <c r="J76" s="136" t="s">
        <v>49</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15</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4" t="str">
        <f>E7</f>
        <v>Oprava trati v úseku Pivín – Bedihošť – 1. etapa</v>
      </c>
      <c r="F85" s="285"/>
      <c r="G85" s="285"/>
      <c r="H85" s="285"/>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88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53" t="str">
        <f>E9</f>
        <v>SO 02 - VON</v>
      </c>
      <c r="F87" s="283"/>
      <c r="G87" s="283"/>
      <c r="H87" s="283"/>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19</v>
      </c>
      <c r="D89" s="35"/>
      <c r="E89" s="35"/>
      <c r="F89" s="26" t="str">
        <f>F12</f>
        <v xml:space="preserve"> </v>
      </c>
      <c r="G89" s="35"/>
      <c r="H89" s="35"/>
      <c r="I89" s="28" t="s">
        <v>21</v>
      </c>
      <c r="J89" s="65">
        <f>IF(J12="","",J12)</f>
        <v>0</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22</v>
      </c>
      <c r="D91" s="35"/>
      <c r="E91" s="35"/>
      <c r="F91" s="26" t="str">
        <f>E15</f>
        <v>Správa železnic, státní organizace</v>
      </c>
      <c r="G91" s="35"/>
      <c r="H91" s="35"/>
      <c r="I91" s="28" t="s">
        <v>28</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26</v>
      </c>
      <c r="D92" s="35"/>
      <c r="E92" s="35"/>
      <c r="F92" s="26" t="str">
        <f>IF(E18="","",E18)</f>
        <v>Vyplň údaj</v>
      </c>
      <c r="G92" s="35"/>
      <c r="H92" s="35"/>
      <c r="I92" s="28" t="s">
        <v>31</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91</v>
      </c>
      <c r="D94" s="143"/>
      <c r="E94" s="143"/>
      <c r="F94" s="143"/>
      <c r="G94" s="143"/>
      <c r="H94" s="143"/>
      <c r="I94" s="143"/>
      <c r="J94" s="144" t="s">
        <v>92</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93</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94</v>
      </c>
    </row>
    <row r="97" spans="1:31" s="9" customFormat="1" ht="24.95" customHeight="1">
      <c r="B97" s="146"/>
      <c r="C97" s="147"/>
      <c r="D97" s="148" t="s">
        <v>449</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98</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15</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4" t="str">
        <f>E7</f>
        <v>Oprava trati v úseku Pivín – Bedihošť – 1. etapa</v>
      </c>
      <c r="F107" s="285"/>
      <c r="G107" s="285"/>
      <c r="H107" s="28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88</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53" t="str">
        <f>E9</f>
        <v>SO 02 - VON</v>
      </c>
      <c r="F109" s="283"/>
      <c r="G109" s="283"/>
      <c r="H109" s="283"/>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19</v>
      </c>
      <c r="D111" s="35"/>
      <c r="E111" s="35"/>
      <c r="F111" s="26" t="str">
        <f>F12</f>
        <v xml:space="preserve"> </v>
      </c>
      <c r="G111" s="35"/>
      <c r="H111" s="35"/>
      <c r="I111" s="28" t="s">
        <v>21</v>
      </c>
      <c r="J111" s="65">
        <f>IF(J12="","",J12)</f>
        <v>0</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22</v>
      </c>
      <c r="D113" s="35"/>
      <c r="E113" s="35"/>
      <c r="F113" s="26" t="str">
        <f>E15</f>
        <v>Správa železnic, státní organizace</v>
      </c>
      <c r="G113" s="35"/>
      <c r="H113" s="35"/>
      <c r="I113" s="28" t="s">
        <v>28</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26</v>
      </c>
      <c r="D114" s="35"/>
      <c r="E114" s="35"/>
      <c r="F114" s="26" t="str">
        <f>IF(E18="","",E18)</f>
        <v>Vyplň údaj</v>
      </c>
      <c r="G114" s="35"/>
      <c r="H114" s="35"/>
      <c r="I114" s="28" t="s">
        <v>31</v>
      </c>
      <c r="J114" s="31" t="str">
        <f>E24</f>
        <v xml:space="preserve"> </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1" customFormat="1" ht="29.25" customHeight="1">
      <c r="A116" s="158"/>
      <c r="B116" s="159"/>
      <c r="C116" s="160" t="s">
        <v>99</v>
      </c>
      <c r="D116" s="161" t="s">
        <v>58</v>
      </c>
      <c r="E116" s="161" t="s">
        <v>54</v>
      </c>
      <c r="F116" s="161" t="s">
        <v>55</v>
      </c>
      <c r="G116" s="161" t="s">
        <v>100</v>
      </c>
      <c r="H116" s="161" t="s">
        <v>101</v>
      </c>
      <c r="I116" s="161" t="s">
        <v>102</v>
      </c>
      <c r="J116" s="161" t="s">
        <v>92</v>
      </c>
      <c r="K116" s="162" t="s">
        <v>103</v>
      </c>
      <c r="L116" s="163"/>
      <c r="M116" s="74" t="s">
        <v>1</v>
      </c>
      <c r="N116" s="75" t="s">
        <v>37</v>
      </c>
      <c r="O116" s="75" t="s">
        <v>104</v>
      </c>
      <c r="P116" s="75" t="s">
        <v>105</v>
      </c>
      <c r="Q116" s="75" t="s">
        <v>106</v>
      </c>
      <c r="R116" s="75" t="s">
        <v>107</v>
      </c>
      <c r="S116" s="75" t="s">
        <v>108</v>
      </c>
      <c r="T116" s="76" t="s">
        <v>109</v>
      </c>
      <c r="U116" s="158"/>
      <c r="V116" s="158"/>
      <c r="W116" s="158"/>
      <c r="X116" s="158"/>
      <c r="Y116" s="158"/>
      <c r="Z116" s="158"/>
      <c r="AA116" s="158"/>
      <c r="AB116" s="158"/>
      <c r="AC116" s="158"/>
      <c r="AD116" s="158"/>
      <c r="AE116" s="158"/>
    </row>
    <row r="117" spans="1:65" s="2" customFormat="1" ht="22.9" customHeight="1">
      <c r="A117" s="33"/>
      <c r="B117" s="34"/>
      <c r="C117" s="81" t="s">
        <v>110</v>
      </c>
      <c r="D117" s="35"/>
      <c r="E117" s="35"/>
      <c r="F117" s="35"/>
      <c r="G117" s="35"/>
      <c r="H117" s="35"/>
      <c r="I117" s="35"/>
      <c r="J117" s="164">
        <f>BK117</f>
        <v>0</v>
      </c>
      <c r="K117" s="35"/>
      <c r="L117" s="38"/>
      <c r="M117" s="77"/>
      <c r="N117" s="165"/>
      <c r="O117" s="78"/>
      <c r="P117" s="166">
        <f>P118</f>
        <v>0</v>
      </c>
      <c r="Q117" s="78"/>
      <c r="R117" s="166">
        <f>R118</f>
        <v>0</v>
      </c>
      <c r="S117" s="78"/>
      <c r="T117" s="167">
        <f>T118</f>
        <v>0</v>
      </c>
      <c r="U117" s="33"/>
      <c r="V117" s="33"/>
      <c r="W117" s="33"/>
      <c r="X117" s="33"/>
      <c r="Y117" s="33"/>
      <c r="Z117" s="33"/>
      <c r="AA117" s="33"/>
      <c r="AB117" s="33"/>
      <c r="AC117" s="33"/>
      <c r="AD117" s="33"/>
      <c r="AE117" s="33"/>
      <c r="AT117" s="16" t="s">
        <v>72</v>
      </c>
      <c r="AU117" s="16" t="s">
        <v>94</v>
      </c>
      <c r="BK117" s="168">
        <f>BK118</f>
        <v>0</v>
      </c>
    </row>
    <row r="118" spans="1:65" s="12" customFormat="1" ht="25.9" customHeight="1">
      <c r="B118" s="169"/>
      <c r="C118" s="170"/>
      <c r="D118" s="171" t="s">
        <v>72</v>
      </c>
      <c r="E118" s="172" t="s">
        <v>450</v>
      </c>
      <c r="F118" s="172" t="s">
        <v>451</v>
      </c>
      <c r="G118" s="170"/>
      <c r="H118" s="170"/>
      <c r="I118" s="173"/>
      <c r="J118" s="174">
        <f>BK118</f>
        <v>0</v>
      </c>
      <c r="K118" s="170"/>
      <c r="L118" s="175"/>
      <c r="M118" s="176"/>
      <c r="N118" s="177"/>
      <c r="O118" s="177"/>
      <c r="P118" s="178">
        <f>SUM(P119:P138)</f>
        <v>0</v>
      </c>
      <c r="Q118" s="177"/>
      <c r="R118" s="178">
        <f>SUM(R119:R138)</f>
        <v>0</v>
      </c>
      <c r="S118" s="177"/>
      <c r="T118" s="179">
        <f>SUM(T119:T138)</f>
        <v>0</v>
      </c>
      <c r="AR118" s="180" t="s">
        <v>114</v>
      </c>
      <c r="AT118" s="181" t="s">
        <v>72</v>
      </c>
      <c r="AU118" s="181" t="s">
        <v>73</v>
      </c>
      <c r="AY118" s="180" t="s">
        <v>113</v>
      </c>
      <c r="BK118" s="182">
        <f>SUM(BK119:BK138)</f>
        <v>0</v>
      </c>
    </row>
    <row r="119" spans="1:65" s="2" customFormat="1" ht="33" customHeight="1">
      <c r="A119" s="33"/>
      <c r="B119" s="34"/>
      <c r="C119" s="185" t="s">
        <v>81</v>
      </c>
      <c r="D119" s="185" t="s">
        <v>116</v>
      </c>
      <c r="E119" s="186" t="s">
        <v>452</v>
      </c>
      <c r="F119" s="187" t="s">
        <v>453</v>
      </c>
      <c r="G119" s="188" t="s">
        <v>187</v>
      </c>
      <c r="H119" s="189">
        <v>2</v>
      </c>
      <c r="I119" s="190"/>
      <c r="J119" s="189">
        <f>ROUND(I119*H119,3)</f>
        <v>0</v>
      </c>
      <c r="K119" s="187" t="s">
        <v>120</v>
      </c>
      <c r="L119" s="38"/>
      <c r="M119" s="191" t="s">
        <v>1</v>
      </c>
      <c r="N119" s="192" t="s">
        <v>38</v>
      </c>
      <c r="O119" s="70"/>
      <c r="P119" s="193">
        <f>O119*H119</f>
        <v>0</v>
      </c>
      <c r="Q119" s="193">
        <v>0</v>
      </c>
      <c r="R119" s="193">
        <f>Q119*H119</f>
        <v>0</v>
      </c>
      <c r="S119" s="193">
        <v>0</v>
      </c>
      <c r="T119" s="194">
        <f>S119*H119</f>
        <v>0</v>
      </c>
      <c r="U119" s="33"/>
      <c r="V119" s="33"/>
      <c r="W119" s="33"/>
      <c r="X119" s="33"/>
      <c r="Y119" s="33"/>
      <c r="Z119" s="33"/>
      <c r="AA119" s="33"/>
      <c r="AB119" s="33"/>
      <c r="AC119" s="33"/>
      <c r="AD119" s="33"/>
      <c r="AE119" s="33"/>
      <c r="AR119" s="195" t="s">
        <v>121</v>
      </c>
      <c r="AT119" s="195" t="s">
        <v>116</v>
      </c>
      <c r="AU119" s="195" t="s">
        <v>81</v>
      </c>
      <c r="AY119" s="16" t="s">
        <v>113</v>
      </c>
      <c r="BE119" s="196">
        <f>IF(N119="základní",J119,0)</f>
        <v>0</v>
      </c>
      <c r="BF119" s="196">
        <f>IF(N119="snížená",J119,0)</f>
        <v>0</v>
      </c>
      <c r="BG119" s="196">
        <f>IF(N119="zákl. přenesená",J119,0)</f>
        <v>0</v>
      </c>
      <c r="BH119" s="196">
        <f>IF(N119="sníž. přenesená",J119,0)</f>
        <v>0</v>
      </c>
      <c r="BI119" s="196">
        <f>IF(N119="nulová",J119,0)</f>
        <v>0</v>
      </c>
      <c r="BJ119" s="16" t="s">
        <v>81</v>
      </c>
      <c r="BK119" s="197">
        <f>ROUND(I119*H119,3)</f>
        <v>0</v>
      </c>
      <c r="BL119" s="16" t="s">
        <v>121</v>
      </c>
      <c r="BM119" s="195" t="s">
        <v>454</v>
      </c>
    </row>
    <row r="120" spans="1:65" s="2" customFormat="1" ht="48.75">
      <c r="A120" s="33"/>
      <c r="B120" s="34"/>
      <c r="C120" s="35"/>
      <c r="D120" s="198" t="s">
        <v>123</v>
      </c>
      <c r="E120" s="35"/>
      <c r="F120" s="199" t="s">
        <v>455</v>
      </c>
      <c r="G120" s="35"/>
      <c r="H120" s="35"/>
      <c r="I120" s="200"/>
      <c r="J120" s="35"/>
      <c r="K120" s="35"/>
      <c r="L120" s="38"/>
      <c r="M120" s="201"/>
      <c r="N120" s="202"/>
      <c r="O120" s="70"/>
      <c r="P120" s="70"/>
      <c r="Q120" s="70"/>
      <c r="R120" s="70"/>
      <c r="S120" s="70"/>
      <c r="T120" s="71"/>
      <c r="U120" s="33"/>
      <c r="V120" s="33"/>
      <c r="W120" s="33"/>
      <c r="X120" s="33"/>
      <c r="Y120" s="33"/>
      <c r="Z120" s="33"/>
      <c r="AA120" s="33"/>
      <c r="AB120" s="33"/>
      <c r="AC120" s="33"/>
      <c r="AD120" s="33"/>
      <c r="AE120" s="33"/>
      <c r="AT120" s="16" t="s">
        <v>123</v>
      </c>
      <c r="AU120" s="16" t="s">
        <v>81</v>
      </c>
    </row>
    <row r="121" spans="1:65" s="2" customFormat="1" ht="21.75" customHeight="1">
      <c r="A121" s="33"/>
      <c r="B121" s="34"/>
      <c r="C121" s="185" t="s">
        <v>83</v>
      </c>
      <c r="D121" s="185" t="s">
        <v>116</v>
      </c>
      <c r="E121" s="186" t="s">
        <v>456</v>
      </c>
      <c r="F121" s="187" t="s">
        <v>457</v>
      </c>
      <c r="G121" s="188" t="s">
        <v>458</v>
      </c>
      <c r="H121" s="190">
        <v>4.0000000000000001E-3</v>
      </c>
      <c r="I121" s="190"/>
      <c r="J121" s="189">
        <f>ROUND(I121*H121,3)</f>
        <v>0</v>
      </c>
      <c r="K121" s="187" t="s">
        <v>120</v>
      </c>
      <c r="L121" s="38"/>
      <c r="M121" s="191" t="s">
        <v>1</v>
      </c>
      <c r="N121" s="192" t="s">
        <v>38</v>
      </c>
      <c r="O121" s="70"/>
      <c r="P121" s="193">
        <f>O121*H121</f>
        <v>0</v>
      </c>
      <c r="Q121" s="193">
        <v>0</v>
      </c>
      <c r="R121" s="193">
        <f>Q121*H121</f>
        <v>0</v>
      </c>
      <c r="S121" s="193">
        <v>0</v>
      </c>
      <c r="T121" s="194">
        <f>S121*H121</f>
        <v>0</v>
      </c>
      <c r="U121" s="33"/>
      <c r="V121" s="33"/>
      <c r="W121" s="33"/>
      <c r="X121" s="33"/>
      <c r="Y121" s="33"/>
      <c r="Z121" s="33"/>
      <c r="AA121" s="33"/>
      <c r="AB121" s="33"/>
      <c r="AC121" s="33"/>
      <c r="AD121" s="33"/>
      <c r="AE121" s="33"/>
      <c r="AR121" s="195" t="s">
        <v>121</v>
      </c>
      <c r="AT121" s="195" t="s">
        <v>116</v>
      </c>
      <c r="AU121" s="195" t="s">
        <v>81</v>
      </c>
      <c r="AY121" s="16" t="s">
        <v>113</v>
      </c>
      <c r="BE121" s="196">
        <f>IF(N121="základní",J121,0)</f>
        <v>0</v>
      </c>
      <c r="BF121" s="196">
        <f>IF(N121="snížená",J121,0)</f>
        <v>0</v>
      </c>
      <c r="BG121" s="196">
        <f>IF(N121="zákl. přenesená",J121,0)</f>
        <v>0</v>
      </c>
      <c r="BH121" s="196">
        <f>IF(N121="sníž. přenesená",J121,0)</f>
        <v>0</v>
      </c>
      <c r="BI121" s="196">
        <f>IF(N121="nulová",J121,0)</f>
        <v>0</v>
      </c>
      <c r="BJ121" s="16" t="s">
        <v>81</v>
      </c>
      <c r="BK121" s="197">
        <f>ROUND(I121*H121,3)</f>
        <v>0</v>
      </c>
      <c r="BL121" s="16" t="s">
        <v>121</v>
      </c>
      <c r="BM121" s="195" t="s">
        <v>459</v>
      </c>
    </row>
    <row r="122" spans="1:65" s="2" customFormat="1">
      <c r="A122" s="33"/>
      <c r="B122" s="34"/>
      <c r="C122" s="35"/>
      <c r="D122" s="198" t="s">
        <v>123</v>
      </c>
      <c r="E122" s="35"/>
      <c r="F122" s="199" t="s">
        <v>457</v>
      </c>
      <c r="G122" s="35"/>
      <c r="H122" s="35"/>
      <c r="I122" s="200"/>
      <c r="J122" s="35"/>
      <c r="K122" s="35"/>
      <c r="L122" s="38"/>
      <c r="M122" s="201"/>
      <c r="N122" s="202"/>
      <c r="O122" s="70"/>
      <c r="P122" s="70"/>
      <c r="Q122" s="70"/>
      <c r="R122" s="70"/>
      <c r="S122" s="70"/>
      <c r="T122" s="71"/>
      <c r="U122" s="33"/>
      <c r="V122" s="33"/>
      <c r="W122" s="33"/>
      <c r="X122" s="33"/>
      <c r="Y122" s="33"/>
      <c r="Z122" s="33"/>
      <c r="AA122" s="33"/>
      <c r="AB122" s="33"/>
      <c r="AC122" s="33"/>
      <c r="AD122" s="33"/>
      <c r="AE122" s="33"/>
      <c r="AT122" s="16" t="s">
        <v>123</v>
      </c>
      <c r="AU122" s="16" t="s">
        <v>81</v>
      </c>
    </row>
    <row r="123" spans="1:65" s="2" customFormat="1" ht="21.75" customHeight="1">
      <c r="A123" s="33"/>
      <c r="B123" s="34"/>
      <c r="C123" s="185" t="s">
        <v>134</v>
      </c>
      <c r="D123" s="185" t="s">
        <v>116</v>
      </c>
      <c r="E123" s="186" t="s">
        <v>460</v>
      </c>
      <c r="F123" s="187" t="s">
        <v>461</v>
      </c>
      <c r="G123" s="188" t="s">
        <v>458</v>
      </c>
      <c r="H123" s="190">
        <v>4.0000000000000001E-3</v>
      </c>
      <c r="I123" s="190"/>
      <c r="J123" s="189">
        <f>ROUND(I123*H123,3)</f>
        <v>0</v>
      </c>
      <c r="K123" s="187" t="s">
        <v>120</v>
      </c>
      <c r="L123" s="38"/>
      <c r="M123" s="191" t="s">
        <v>1</v>
      </c>
      <c r="N123" s="192" t="s">
        <v>38</v>
      </c>
      <c r="O123" s="70"/>
      <c r="P123" s="193">
        <f>O123*H123</f>
        <v>0</v>
      </c>
      <c r="Q123" s="193">
        <v>0</v>
      </c>
      <c r="R123" s="193">
        <f>Q123*H123</f>
        <v>0</v>
      </c>
      <c r="S123" s="193">
        <v>0</v>
      </c>
      <c r="T123" s="194">
        <f>S123*H123</f>
        <v>0</v>
      </c>
      <c r="U123" s="33"/>
      <c r="V123" s="33"/>
      <c r="W123" s="33"/>
      <c r="X123" s="33"/>
      <c r="Y123" s="33"/>
      <c r="Z123" s="33"/>
      <c r="AA123" s="33"/>
      <c r="AB123" s="33"/>
      <c r="AC123" s="33"/>
      <c r="AD123" s="33"/>
      <c r="AE123" s="33"/>
      <c r="AR123" s="195" t="s">
        <v>121</v>
      </c>
      <c r="AT123" s="195" t="s">
        <v>116</v>
      </c>
      <c r="AU123" s="195" t="s">
        <v>81</v>
      </c>
      <c r="AY123" s="16" t="s">
        <v>113</v>
      </c>
      <c r="BE123" s="196">
        <f>IF(N123="základní",J123,0)</f>
        <v>0</v>
      </c>
      <c r="BF123" s="196">
        <f>IF(N123="snížená",J123,0)</f>
        <v>0</v>
      </c>
      <c r="BG123" s="196">
        <f>IF(N123="zákl. přenesená",J123,0)</f>
        <v>0</v>
      </c>
      <c r="BH123" s="196">
        <f>IF(N123="sníž. přenesená",J123,0)</f>
        <v>0</v>
      </c>
      <c r="BI123" s="196">
        <f>IF(N123="nulová",J123,0)</f>
        <v>0</v>
      </c>
      <c r="BJ123" s="16" t="s">
        <v>81</v>
      </c>
      <c r="BK123" s="197">
        <f>ROUND(I123*H123,3)</f>
        <v>0</v>
      </c>
      <c r="BL123" s="16" t="s">
        <v>121</v>
      </c>
      <c r="BM123" s="195" t="s">
        <v>462</v>
      </c>
    </row>
    <row r="124" spans="1:65" s="2" customFormat="1">
      <c r="A124" s="33"/>
      <c r="B124" s="34"/>
      <c r="C124" s="35"/>
      <c r="D124" s="198" t="s">
        <v>123</v>
      </c>
      <c r="E124" s="35"/>
      <c r="F124" s="199" t="s">
        <v>461</v>
      </c>
      <c r="G124" s="35"/>
      <c r="H124" s="35"/>
      <c r="I124" s="200"/>
      <c r="J124" s="35"/>
      <c r="K124" s="35"/>
      <c r="L124" s="38"/>
      <c r="M124" s="201"/>
      <c r="N124" s="202"/>
      <c r="O124" s="70"/>
      <c r="P124" s="70"/>
      <c r="Q124" s="70"/>
      <c r="R124" s="70"/>
      <c r="S124" s="70"/>
      <c r="T124" s="71"/>
      <c r="U124" s="33"/>
      <c r="V124" s="33"/>
      <c r="W124" s="33"/>
      <c r="X124" s="33"/>
      <c r="Y124" s="33"/>
      <c r="Z124" s="33"/>
      <c r="AA124" s="33"/>
      <c r="AB124" s="33"/>
      <c r="AC124" s="33"/>
      <c r="AD124" s="33"/>
      <c r="AE124" s="33"/>
      <c r="AT124" s="16" t="s">
        <v>123</v>
      </c>
      <c r="AU124" s="16" t="s">
        <v>81</v>
      </c>
    </row>
    <row r="125" spans="1:65" s="2" customFormat="1" ht="24.2" customHeight="1">
      <c r="A125" s="33"/>
      <c r="B125" s="34"/>
      <c r="C125" s="185" t="s">
        <v>121</v>
      </c>
      <c r="D125" s="185" t="s">
        <v>116</v>
      </c>
      <c r="E125" s="186" t="s">
        <v>463</v>
      </c>
      <c r="F125" s="187" t="s">
        <v>464</v>
      </c>
      <c r="G125" s="188" t="s">
        <v>458</v>
      </c>
      <c r="H125" s="190">
        <v>4.0000000000000001E-3</v>
      </c>
      <c r="I125" s="190"/>
      <c r="J125" s="189">
        <f>ROUND(I125*H125,3)</f>
        <v>0</v>
      </c>
      <c r="K125" s="187" t="s">
        <v>120</v>
      </c>
      <c r="L125" s="38"/>
      <c r="M125" s="191" t="s">
        <v>1</v>
      </c>
      <c r="N125" s="192" t="s">
        <v>38</v>
      </c>
      <c r="O125" s="70"/>
      <c r="P125" s="193">
        <f>O125*H125</f>
        <v>0</v>
      </c>
      <c r="Q125" s="193">
        <v>0</v>
      </c>
      <c r="R125" s="193">
        <f>Q125*H125</f>
        <v>0</v>
      </c>
      <c r="S125" s="193">
        <v>0</v>
      </c>
      <c r="T125" s="194">
        <f>S125*H125</f>
        <v>0</v>
      </c>
      <c r="U125" s="33"/>
      <c r="V125" s="33"/>
      <c r="W125" s="33"/>
      <c r="X125" s="33"/>
      <c r="Y125" s="33"/>
      <c r="Z125" s="33"/>
      <c r="AA125" s="33"/>
      <c r="AB125" s="33"/>
      <c r="AC125" s="33"/>
      <c r="AD125" s="33"/>
      <c r="AE125" s="33"/>
      <c r="AR125" s="195" t="s">
        <v>121</v>
      </c>
      <c r="AT125" s="195" t="s">
        <v>116</v>
      </c>
      <c r="AU125" s="195" t="s">
        <v>81</v>
      </c>
      <c r="AY125" s="16" t="s">
        <v>113</v>
      </c>
      <c r="BE125" s="196">
        <f>IF(N125="základní",J125,0)</f>
        <v>0</v>
      </c>
      <c r="BF125" s="196">
        <f>IF(N125="snížená",J125,0)</f>
        <v>0</v>
      </c>
      <c r="BG125" s="196">
        <f>IF(N125="zákl. přenesená",J125,0)</f>
        <v>0</v>
      </c>
      <c r="BH125" s="196">
        <f>IF(N125="sníž. přenesená",J125,0)</f>
        <v>0</v>
      </c>
      <c r="BI125" s="196">
        <f>IF(N125="nulová",J125,0)</f>
        <v>0</v>
      </c>
      <c r="BJ125" s="16" t="s">
        <v>81</v>
      </c>
      <c r="BK125" s="197">
        <f>ROUND(I125*H125,3)</f>
        <v>0</v>
      </c>
      <c r="BL125" s="16" t="s">
        <v>121</v>
      </c>
      <c r="BM125" s="195" t="s">
        <v>465</v>
      </c>
    </row>
    <row r="126" spans="1:65" s="2" customFormat="1">
      <c r="A126" s="33"/>
      <c r="B126" s="34"/>
      <c r="C126" s="35"/>
      <c r="D126" s="198" t="s">
        <v>123</v>
      </c>
      <c r="E126" s="35"/>
      <c r="F126" s="199" t="s">
        <v>464</v>
      </c>
      <c r="G126" s="35"/>
      <c r="H126" s="35"/>
      <c r="I126" s="200"/>
      <c r="J126" s="35"/>
      <c r="K126" s="35"/>
      <c r="L126" s="38"/>
      <c r="M126" s="201"/>
      <c r="N126" s="202"/>
      <c r="O126" s="70"/>
      <c r="P126" s="70"/>
      <c r="Q126" s="70"/>
      <c r="R126" s="70"/>
      <c r="S126" s="70"/>
      <c r="T126" s="71"/>
      <c r="U126" s="33"/>
      <c r="V126" s="33"/>
      <c r="W126" s="33"/>
      <c r="X126" s="33"/>
      <c r="Y126" s="33"/>
      <c r="Z126" s="33"/>
      <c r="AA126" s="33"/>
      <c r="AB126" s="33"/>
      <c r="AC126" s="33"/>
      <c r="AD126" s="33"/>
      <c r="AE126" s="33"/>
      <c r="AT126" s="16" t="s">
        <v>123</v>
      </c>
      <c r="AU126" s="16" t="s">
        <v>81</v>
      </c>
    </row>
    <row r="127" spans="1:65" s="2" customFormat="1" ht="33" customHeight="1">
      <c r="A127" s="33"/>
      <c r="B127" s="34"/>
      <c r="C127" s="185" t="s">
        <v>114</v>
      </c>
      <c r="D127" s="185" t="s">
        <v>116</v>
      </c>
      <c r="E127" s="186" t="s">
        <v>466</v>
      </c>
      <c r="F127" s="187" t="s">
        <v>467</v>
      </c>
      <c r="G127" s="188" t="s">
        <v>142</v>
      </c>
      <c r="H127" s="189">
        <v>5.3159999999999998</v>
      </c>
      <c r="I127" s="190"/>
      <c r="J127" s="189">
        <f>ROUND(I127*H127,3)</f>
        <v>0</v>
      </c>
      <c r="K127" s="187" t="s">
        <v>120</v>
      </c>
      <c r="L127" s="38"/>
      <c r="M127" s="191" t="s">
        <v>1</v>
      </c>
      <c r="N127" s="192" t="s">
        <v>38</v>
      </c>
      <c r="O127" s="70"/>
      <c r="P127" s="193">
        <f>O127*H127</f>
        <v>0</v>
      </c>
      <c r="Q127" s="193">
        <v>0</v>
      </c>
      <c r="R127" s="193">
        <f>Q127*H127</f>
        <v>0</v>
      </c>
      <c r="S127" s="193">
        <v>0</v>
      </c>
      <c r="T127" s="194">
        <f>S127*H127</f>
        <v>0</v>
      </c>
      <c r="U127" s="33"/>
      <c r="V127" s="33"/>
      <c r="W127" s="33"/>
      <c r="X127" s="33"/>
      <c r="Y127" s="33"/>
      <c r="Z127" s="33"/>
      <c r="AA127" s="33"/>
      <c r="AB127" s="33"/>
      <c r="AC127" s="33"/>
      <c r="AD127" s="33"/>
      <c r="AE127" s="33"/>
      <c r="AR127" s="195" t="s">
        <v>121</v>
      </c>
      <c r="AT127" s="195" t="s">
        <v>116</v>
      </c>
      <c r="AU127" s="195" t="s">
        <v>81</v>
      </c>
      <c r="AY127" s="16" t="s">
        <v>113</v>
      </c>
      <c r="BE127" s="196">
        <f>IF(N127="základní",J127,0)</f>
        <v>0</v>
      </c>
      <c r="BF127" s="196">
        <f>IF(N127="snížená",J127,0)</f>
        <v>0</v>
      </c>
      <c r="BG127" s="196">
        <f>IF(N127="zákl. přenesená",J127,0)</f>
        <v>0</v>
      </c>
      <c r="BH127" s="196">
        <f>IF(N127="sníž. přenesená",J127,0)</f>
        <v>0</v>
      </c>
      <c r="BI127" s="196">
        <f>IF(N127="nulová",J127,0)</f>
        <v>0</v>
      </c>
      <c r="BJ127" s="16" t="s">
        <v>81</v>
      </c>
      <c r="BK127" s="197">
        <f>ROUND(I127*H127,3)</f>
        <v>0</v>
      </c>
      <c r="BL127" s="16" t="s">
        <v>121</v>
      </c>
      <c r="BM127" s="195" t="s">
        <v>468</v>
      </c>
    </row>
    <row r="128" spans="1:65" s="2" customFormat="1" ht="68.25">
      <c r="A128" s="33"/>
      <c r="B128" s="34"/>
      <c r="C128" s="35"/>
      <c r="D128" s="198" t="s">
        <v>123</v>
      </c>
      <c r="E128" s="35"/>
      <c r="F128" s="199" t="s">
        <v>469</v>
      </c>
      <c r="G128" s="35"/>
      <c r="H128" s="35"/>
      <c r="I128" s="200"/>
      <c r="J128" s="35"/>
      <c r="K128" s="35"/>
      <c r="L128" s="38"/>
      <c r="M128" s="201"/>
      <c r="N128" s="202"/>
      <c r="O128" s="70"/>
      <c r="P128" s="70"/>
      <c r="Q128" s="70"/>
      <c r="R128" s="70"/>
      <c r="S128" s="70"/>
      <c r="T128" s="71"/>
      <c r="U128" s="33"/>
      <c r="V128" s="33"/>
      <c r="W128" s="33"/>
      <c r="X128" s="33"/>
      <c r="Y128" s="33"/>
      <c r="Z128" s="33"/>
      <c r="AA128" s="33"/>
      <c r="AB128" s="33"/>
      <c r="AC128" s="33"/>
      <c r="AD128" s="33"/>
      <c r="AE128" s="33"/>
      <c r="AT128" s="16" t="s">
        <v>123</v>
      </c>
      <c r="AU128" s="16" t="s">
        <v>81</v>
      </c>
    </row>
    <row r="129" spans="1:65" s="13" customFormat="1">
      <c r="B129" s="203"/>
      <c r="C129" s="204"/>
      <c r="D129" s="198" t="s">
        <v>125</v>
      </c>
      <c r="E129" s="205" t="s">
        <v>1</v>
      </c>
      <c r="F129" s="206" t="s">
        <v>470</v>
      </c>
      <c r="G129" s="204"/>
      <c r="H129" s="207">
        <v>5.3159999999999998</v>
      </c>
      <c r="I129" s="208"/>
      <c r="J129" s="204"/>
      <c r="K129" s="204"/>
      <c r="L129" s="209"/>
      <c r="M129" s="210"/>
      <c r="N129" s="211"/>
      <c r="O129" s="211"/>
      <c r="P129" s="211"/>
      <c r="Q129" s="211"/>
      <c r="R129" s="211"/>
      <c r="S129" s="211"/>
      <c r="T129" s="212"/>
      <c r="AT129" s="213" t="s">
        <v>125</v>
      </c>
      <c r="AU129" s="213" t="s">
        <v>81</v>
      </c>
      <c r="AV129" s="13" t="s">
        <v>83</v>
      </c>
      <c r="AW129" s="13" t="s">
        <v>29</v>
      </c>
      <c r="AX129" s="13" t="s">
        <v>81</v>
      </c>
      <c r="AY129" s="213" t="s">
        <v>113</v>
      </c>
    </row>
    <row r="130" spans="1:65" s="2" customFormat="1" ht="24.2" customHeight="1">
      <c r="A130" s="33"/>
      <c r="B130" s="34"/>
      <c r="C130" s="185" t="s">
        <v>151</v>
      </c>
      <c r="D130" s="185" t="s">
        <v>116</v>
      </c>
      <c r="E130" s="186" t="s">
        <v>471</v>
      </c>
      <c r="F130" s="187" t="s">
        <v>472</v>
      </c>
      <c r="G130" s="188" t="s">
        <v>458</v>
      </c>
      <c r="H130" s="190">
        <v>1E-3</v>
      </c>
      <c r="I130" s="190"/>
      <c r="J130" s="189">
        <f>ROUND(I130*H130,3)</f>
        <v>0</v>
      </c>
      <c r="K130" s="187" t="s">
        <v>120</v>
      </c>
      <c r="L130" s="38"/>
      <c r="M130" s="191" t="s">
        <v>1</v>
      </c>
      <c r="N130" s="192" t="s">
        <v>38</v>
      </c>
      <c r="O130" s="70"/>
      <c r="P130" s="193">
        <f>O130*H130</f>
        <v>0</v>
      </c>
      <c r="Q130" s="193">
        <v>0</v>
      </c>
      <c r="R130" s="193">
        <f>Q130*H130</f>
        <v>0</v>
      </c>
      <c r="S130" s="193">
        <v>0</v>
      </c>
      <c r="T130" s="194">
        <f>S130*H130</f>
        <v>0</v>
      </c>
      <c r="U130" s="33"/>
      <c r="V130" s="33"/>
      <c r="W130" s="33"/>
      <c r="X130" s="33"/>
      <c r="Y130" s="33"/>
      <c r="Z130" s="33"/>
      <c r="AA130" s="33"/>
      <c r="AB130" s="33"/>
      <c r="AC130" s="33"/>
      <c r="AD130" s="33"/>
      <c r="AE130" s="33"/>
      <c r="AR130" s="195" t="s">
        <v>121</v>
      </c>
      <c r="AT130" s="195" t="s">
        <v>116</v>
      </c>
      <c r="AU130" s="195" t="s">
        <v>81</v>
      </c>
      <c r="AY130" s="16" t="s">
        <v>113</v>
      </c>
      <c r="BE130" s="196">
        <f>IF(N130="základní",J130,0)</f>
        <v>0</v>
      </c>
      <c r="BF130" s="196">
        <f>IF(N130="snížená",J130,0)</f>
        <v>0</v>
      </c>
      <c r="BG130" s="196">
        <f>IF(N130="zákl. přenesená",J130,0)</f>
        <v>0</v>
      </c>
      <c r="BH130" s="196">
        <f>IF(N130="sníž. přenesená",J130,0)</f>
        <v>0</v>
      </c>
      <c r="BI130" s="196">
        <f>IF(N130="nulová",J130,0)</f>
        <v>0</v>
      </c>
      <c r="BJ130" s="16" t="s">
        <v>81</v>
      </c>
      <c r="BK130" s="197">
        <f>ROUND(I130*H130,3)</f>
        <v>0</v>
      </c>
      <c r="BL130" s="16" t="s">
        <v>121</v>
      </c>
      <c r="BM130" s="195" t="s">
        <v>473</v>
      </c>
    </row>
    <row r="131" spans="1:65" s="2" customFormat="1" ht="48.75">
      <c r="A131" s="33"/>
      <c r="B131" s="34"/>
      <c r="C131" s="35"/>
      <c r="D131" s="198" t="s">
        <v>123</v>
      </c>
      <c r="E131" s="35"/>
      <c r="F131" s="199" t="s">
        <v>474</v>
      </c>
      <c r="G131" s="35"/>
      <c r="H131" s="35"/>
      <c r="I131" s="200"/>
      <c r="J131" s="35"/>
      <c r="K131" s="35"/>
      <c r="L131" s="38"/>
      <c r="M131" s="201"/>
      <c r="N131" s="202"/>
      <c r="O131" s="70"/>
      <c r="P131" s="70"/>
      <c r="Q131" s="70"/>
      <c r="R131" s="70"/>
      <c r="S131" s="70"/>
      <c r="T131" s="71"/>
      <c r="U131" s="33"/>
      <c r="V131" s="33"/>
      <c r="W131" s="33"/>
      <c r="X131" s="33"/>
      <c r="Y131" s="33"/>
      <c r="Z131" s="33"/>
      <c r="AA131" s="33"/>
      <c r="AB131" s="33"/>
      <c r="AC131" s="33"/>
      <c r="AD131" s="33"/>
      <c r="AE131" s="33"/>
      <c r="AT131" s="16" t="s">
        <v>123</v>
      </c>
      <c r="AU131" s="16" t="s">
        <v>81</v>
      </c>
    </row>
    <row r="132" spans="1:65" s="2" customFormat="1" ht="66.75" customHeight="1">
      <c r="A132" s="33"/>
      <c r="B132" s="34"/>
      <c r="C132" s="185" t="s">
        <v>159</v>
      </c>
      <c r="D132" s="185" t="s">
        <v>116</v>
      </c>
      <c r="E132" s="186" t="s">
        <v>475</v>
      </c>
      <c r="F132" s="187" t="s">
        <v>476</v>
      </c>
      <c r="G132" s="188" t="s">
        <v>458</v>
      </c>
      <c r="H132" s="190">
        <v>8.9999999999999993E-3</v>
      </c>
      <c r="I132" s="190"/>
      <c r="J132" s="189">
        <f>ROUND(I132*H132,3)</f>
        <v>0</v>
      </c>
      <c r="K132" s="187" t="s">
        <v>120</v>
      </c>
      <c r="L132" s="38"/>
      <c r="M132" s="191" t="s">
        <v>1</v>
      </c>
      <c r="N132" s="192" t="s">
        <v>38</v>
      </c>
      <c r="O132" s="70"/>
      <c r="P132" s="193">
        <f>O132*H132</f>
        <v>0</v>
      </c>
      <c r="Q132" s="193">
        <v>0</v>
      </c>
      <c r="R132" s="193">
        <f>Q132*H132</f>
        <v>0</v>
      </c>
      <c r="S132" s="193">
        <v>0</v>
      </c>
      <c r="T132" s="194">
        <f>S132*H132</f>
        <v>0</v>
      </c>
      <c r="U132" s="33"/>
      <c r="V132" s="33"/>
      <c r="W132" s="33"/>
      <c r="X132" s="33"/>
      <c r="Y132" s="33"/>
      <c r="Z132" s="33"/>
      <c r="AA132" s="33"/>
      <c r="AB132" s="33"/>
      <c r="AC132" s="33"/>
      <c r="AD132" s="33"/>
      <c r="AE132" s="33"/>
      <c r="AR132" s="195" t="s">
        <v>121</v>
      </c>
      <c r="AT132" s="195" t="s">
        <v>116</v>
      </c>
      <c r="AU132" s="195" t="s">
        <v>81</v>
      </c>
      <c r="AY132" s="16" t="s">
        <v>113</v>
      </c>
      <c r="BE132" s="196">
        <f>IF(N132="základní",J132,0)</f>
        <v>0</v>
      </c>
      <c r="BF132" s="196">
        <f>IF(N132="snížená",J132,0)</f>
        <v>0</v>
      </c>
      <c r="BG132" s="196">
        <f>IF(N132="zákl. přenesená",J132,0)</f>
        <v>0</v>
      </c>
      <c r="BH132" s="196">
        <f>IF(N132="sníž. přenesená",J132,0)</f>
        <v>0</v>
      </c>
      <c r="BI132" s="196">
        <f>IF(N132="nulová",J132,0)</f>
        <v>0</v>
      </c>
      <c r="BJ132" s="16" t="s">
        <v>81</v>
      </c>
      <c r="BK132" s="197">
        <f>ROUND(I132*H132,3)</f>
        <v>0</v>
      </c>
      <c r="BL132" s="16" t="s">
        <v>121</v>
      </c>
      <c r="BM132" s="195" t="s">
        <v>477</v>
      </c>
    </row>
    <row r="133" spans="1:65" s="2" customFormat="1" ht="39">
      <c r="A133" s="33"/>
      <c r="B133" s="34"/>
      <c r="C133" s="35"/>
      <c r="D133" s="198" t="s">
        <v>123</v>
      </c>
      <c r="E133" s="35"/>
      <c r="F133" s="199" t="s">
        <v>476</v>
      </c>
      <c r="G133" s="35"/>
      <c r="H133" s="35"/>
      <c r="I133" s="200"/>
      <c r="J133" s="35"/>
      <c r="K133" s="35"/>
      <c r="L133" s="38"/>
      <c r="M133" s="201"/>
      <c r="N133" s="202"/>
      <c r="O133" s="70"/>
      <c r="P133" s="70"/>
      <c r="Q133" s="70"/>
      <c r="R133" s="70"/>
      <c r="S133" s="70"/>
      <c r="T133" s="71"/>
      <c r="U133" s="33"/>
      <c r="V133" s="33"/>
      <c r="W133" s="33"/>
      <c r="X133" s="33"/>
      <c r="Y133" s="33"/>
      <c r="Z133" s="33"/>
      <c r="AA133" s="33"/>
      <c r="AB133" s="33"/>
      <c r="AC133" s="33"/>
      <c r="AD133" s="33"/>
      <c r="AE133" s="33"/>
      <c r="AT133" s="16" t="s">
        <v>123</v>
      </c>
      <c r="AU133" s="16" t="s">
        <v>81</v>
      </c>
    </row>
    <row r="134" spans="1:65" s="13" customFormat="1">
      <c r="B134" s="203"/>
      <c r="C134" s="204"/>
      <c r="D134" s="198" t="s">
        <v>125</v>
      </c>
      <c r="E134" s="204"/>
      <c r="F134" s="206" t="s">
        <v>478</v>
      </c>
      <c r="G134" s="204"/>
      <c r="H134" s="207">
        <v>8.9999999999999993E-3</v>
      </c>
      <c r="I134" s="208"/>
      <c r="J134" s="204"/>
      <c r="K134" s="204"/>
      <c r="L134" s="209"/>
      <c r="M134" s="210"/>
      <c r="N134" s="211"/>
      <c r="O134" s="211"/>
      <c r="P134" s="211"/>
      <c r="Q134" s="211"/>
      <c r="R134" s="211"/>
      <c r="S134" s="211"/>
      <c r="T134" s="212"/>
      <c r="AT134" s="213" t="s">
        <v>125</v>
      </c>
      <c r="AU134" s="213" t="s">
        <v>81</v>
      </c>
      <c r="AV134" s="13" t="s">
        <v>83</v>
      </c>
      <c r="AW134" s="13" t="s">
        <v>4</v>
      </c>
      <c r="AX134" s="13" t="s">
        <v>81</v>
      </c>
      <c r="AY134" s="213" t="s">
        <v>113</v>
      </c>
    </row>
    <row r="135" spans="1:65" s="2" customFormat="1" ht="24.2" customHeight="1">
      <c r="A135" s="33"/>
      <c r="B135" s="34"/>
      <c r="C135" s="185" t="s">
        <v>156</v>
      </c>
      <c r="D135" s="185" t="s">
        <v>116</v>
      </c>
      <c r="E135" s="186" t="s">
        <v>479</v>
      </c>
      <c r="F135" s="187" t="s">
        <v>480</v>
      </c>
      <c r="G135" s="188" t="s">
        <v>137</v>
      </c>
      <c r="H135" s="189">
        <v>2758</v>
      </c>
      <c r="I135" s="190"/>
      <c r="J135" s="189">
        <f>ROUND(I135*H135,3)</f>
        <v>0</v>
      </c>
      <c r="K135" s="187" t="s">
        <v>120</v>
      </c>
      <c r="L135" s="38"/>
      <c r="M135" s="191" t="s">
        <v>1</v>
      </c>
      <c r="N135" s="192" t="s">
        <v>38</v>
      </c>
      <c r="O135" s="70"/>
      <c r="P135" s="193">
        <f>O135*H135</f>
        <v>0</v>
      </c>
      <c r="Q135" s="193">
        <v>0</v>
      </c>
      <c r="R135" s="193">
        <f>Q135*H135</f>
        <v>0</v>
      </c>
      <c r="S135" s="193">
        <v>0</v>
      </c>
      <c r="T135" s="194">
        <f>S135*H135</f>
        <v>0</v>
      </c>
      <c r="U135" s="33"/>
      <c r="V135" s="33"/>
      <c r="W135" s="33"/>
      <c r="X135" s="33"/>
      <c r="Y135" s="33"/>
      <c r="Z135" s="33"/>
      <c r="AA135" s="33"/>
      <c r="AB135" s="33"/>
      <c r="AC135" s="33"/>
      <c r="AD135" s="33"/>
      <c r="AE135" s="33"/>
      <c r="AR135" s="195" t="s">
        <v>121</v>
      </c>
      <c r="AT135" s="195" t="s">
        <v>116</v>
      </c>
      <c r="AU135" s="195" t="s">
        <v>81</v>
      </c>
      <c r="AY135" s="16" t="s">
        <v>113</v>
      </c>
      <c r="BE135" s="196">
        <f>IF(N135="základní",J135,0)</f>
        <v>0</v>
      </c>
      <c r="BF135" s="196">
        <f>IF(N135="snížená",J135,0)</f>
        <v>0</v>
      </c>
      <c r="BG135" s="196">
        <f>IF(N135="zákl. přenesená",J135,0)</f>
        <v>0</v>
      </c>
      <c r="BH135" s="196">
        <f>IF(N135="sníž. přenesená",J135,0)</f>
        <v>0</v>
      </c>
      <c r="BI135" s="196">
        <f>IF(N135="nulová",J135,0)</f>
        <v>0</v>
      </c>
      <c r="BJ135" s="16" t="s">
        <v>81</v>
      </c>
      <c r="BK135" s="197">
        <f>ROUND(I135*H135,3)</f>
        <v>0</v>
      </c>
      <c r="BL135" s="16" t="s">
        <v>121</v>
      </c>
      <c r="BM135" s="195" t="s">
        <v>481</v>
      </c>
    </row>
    <row r="136" spans="1:65" s="2" customFormat="1" ht="58.5">
      <c r="A136" s="33"/>
      <c r="B136" s="34"/>
      <c r="C136" s="35"/>
      <c r="D136" s="198" t="s">
        <v>123</v>
      </c>
      <c r="E136" s="35"/>
      <c r="F136" s="199" t="s">
        <v>482</v>
      </c>
      <c r="G136" s="35"/>
      <c r="H136" s="35"/>
      <c r="I136" s="200"/>
      <c r="J136" s="35"/>
      <c r="K136" s="35"/>
      <c r="L136" s="38"/>
      <c r="M136" s="201"/>
      <c r="N136" s="202"/>
      <c r="O136" s="70"/>
      <c r="P136" s="70"/>
      <c r="Q136" s="70"/>
      <c r="R136" s="70"/>
      <c r="S136" s="70"/>
      <c r="T136" s="71"/>
      <c r="U136" s="33"/>
      <c r="V136" s="33"/>
      <c r="W136" s="33"/>
      <c r="X136" s="33"/>
      <c r="Y136" s="33"/>
      <c r="Z136" s="33"/>
      <c r="AA136" s="33"/>
      <c r="AB136" s="33"/>
      <c r="AC136" s="33"/>
      <c r="AD136" s="33"/>
      <c r="AE136" s="33"/>
      <c r="AT136" s="16" t="s">
        <v>123</v>
      </c>
      <c r="AU136" s="16" t="s">
        <v>81</v>
      </c>
    </row>
    <row r="137" spans="1:65" s="2" customFormat="1" ht="37.9" customHeight="1">
      <c r="A137" s="33"/>
      <c r="B137" s="34"/>
      <c r="C137" s="185" t="s">
        <v>171</v>
      </c>
      <c r="D137" s="185" t="s">
        <v>116</v>
      </c>
      <c r="E137" s="186" t="s">
        <v>483</v>
      </c>
      <c r="F137" s="187" t="s">
        <v>484</v>
      </c>
      <c r="G137" s="188" t="s">
        <v>485</v>
      </c>
      <c r="H137" s="189">
        <v>320</v>
      </c>
      <c r="I137" s="190"/>
      <c r="J137" s="189">
        <f>ROUND(I137*H137,3)</f>
        <v>0</v>
      </c>
      <c r="K137" s="187" t="s">
        <v>120</v>
      </c>
      <c r="L137" s="38"/>
      <c r="M137" s="191" t="s">
        <v>1</v>
      </c>
      <c r="N137" s="192" t="s">
        <v>38</v>
      </c>
      <c r="O137" s="70"/>
      <c r="P137" s="193">
        <f>O137*H137</f>
        <v>0</v>
      </c>
      <c r="Q137" s="193">
        <v>0</v>
      </c>
      <c r="R137" s="193">
        <f>Q137*H137</f>
        <v>0</v>
      </c>
      <c r="S137" s="193">
        <v>0</v>
      </c>
      <c r="T137" s="194">
        <f>S137*H137</f>
        <v>0</v>
      </c>
      <c r="U137" s="33"/>
      <c r="V137" s="33"/>
      <c r="W137" s="33"/>
      <c r="X137" s="33"/>
      <c r="Y137" s="33"/>
      <c r="Z137" s="33"/>
      <c r="AA137" s="33"/>
      <c r="AB137" s="33"/>
      <c r="AC137" s="33"/>
      <c r="AD137" s="33"/>
      <c r="AE137" s="33"/>
      <c r="AR137" s="195" t="s">
        <v>121</v>
      </c>
      <c r="AT137" s="195" t="s">
        <v>116</v>
      </c>
      <c r="AU137" s="195" t="s">
        <v>81</v>
      </c>
      <c r="AY137" s="16" t="s">
        <v>113</v>
      </c>
      <c r="BE137" s="196">
        <f>IF(N137="základní",J137,0)</f>
        <v>0</v>
      </c>
      <c r="BF137" s="196">
        <f>IF(N137="snížená",J137,0)</f>
        <v>0</v>
      </c>
      <c r="BG137" s="196">
        <f>IF(N137="zákl. přenesená",J137,0)</f>
        <v>0</v>
      </c>
      <c r="BH137" s="196">
        <f>IF(N137="sníž. přenesená",J137,0)</f>
        <v>0</v>
      </c>
      <c r="BI137" s="196">
        <f>IF(N137="nulová",J137,0)</f>
        <v>0</v>
      </c>
      <c r="BJ137" s="16" t="s">
        <v>81</v>
      </c>
      <c r="BK137" s="197">
        <f>ROUND(I137*H137,3)</f>
        <v>0</v>
      </c>
      <c r="BL137" s="16" t="s">
        <v>121</v>
      </c>
      <c r="BM137" s="195" t="s">
        <v>486</v>
      </c>
    </row>
    <row r="138" spans="1:65" s="2" customFormat="1" ht="19.5">
      <c r="A138" s="33"/>
      <c r="B138" s="34"/>
      <c r="C138" s="35"/>
      <c r="D138" s="198" t="s">
        <v>123</v>
      </c>
      <c r="E138" s="35"/>
      <c r="F138" s="199" t="s">
        <v>484</v>
      </c>
      <c r="G138" s="35"/>
      <c r="H138" s="35"/>
      <c r="I138" s="200"/>
      <c r="J138" s="35"/>
      <c r="K138" s="35"/>
      <c r="L138" s="38"/>
      <c r="M138" s="238"/>
      <c r="N138" s="239"/>
      <c r="O138" s="240"/>
      <c r="P138" s="240"/>
      <c r="Q138" s="240"/>
      <c r="R138" s="240"/>
      <c r="S138" s="240"/>
      <c r="T138" s="241"/>
      <c r="U138" s="33"/>
      <c r="V138" s="33"/>
      <c r="W138" s="33"/>
      <c r="X138" s="33"/>
      <c r="Y138" s="33"/>
      <c r="Z138" s="33"/>
      <c r="AA138" s="33"/>
      <c r="AB138" s="33"/>
      <c r="AC138" s="33"/>
      <c r="AD138" s="33"/>
      <c r="AE138" s="33"/>
      <c r="AT138" s="16" t="s">
        <v>123</v>
      </c>
      <c r="AU138" s="16" t="s">
        <v>81</v>
      </c>
    </row>
    <row r="139" spans="1:65" s="2" customFormat="1" ht="6.95" customHeight="1">
      <c r="A139" s="33"/>
      <c r="B139" s="53"/>
      <c r="C139" s="54"/>
      <c r="D139" s="54"/>
      <c r="E139" s="54"/>
      <c r="F139" s="54"/>
      <c r="G139" s="54"/>
      <c r="H139" s="54"/>
      <c r="I139" s="54"/>
      <c r="J139" s="54"/>
      <c r="K139" s="54"/>
      <c r="L139" s="38"/>
      <c r="M139" s="33"/>
      <c r="O139" s="33"/>
      <c r="P139" s="33"/>
      <c r="Q139" s="33"/>
      <c r="R139" s="33"/>
      <c r="S139" s="33"/>
      <c r="T139" s="33"/>
      <c r="U139" s="33"/>
      <c r="V139" s="33"/>
      <c r="W139" s="33"/>
      <c r="X139" s="33"/>
      <c r="Y139" s="33"/>
      <c r="Z139" s="33"/>
      <c r="AA139" s="33"/>
      <c r="AB139" s="33"/>
      <c r="AC139" s="33"/>
      <c r="AD139" s="33"/>
      <c r="AE139" s="33"/>
    </row>
  </sheetData>
  <sheetProtection algorithmName="SHA-512" hashValue="a1wope/IN0MCPl4GNcB2utXu9x2rfBWKvr8sAZpnE1NZsKuRhGxP4cYSn46RfCXhfPdAWMpk16fccjNddafBQg==" saltValue="u7M/xJNTNFZbZK21AZ2feQPtnmjdGjLM25RDJGVwCRCwfTW0eRKpOwWve+87zKHGUEhLQIGieMilCe/sx5J7EA==" spinCount="100000" sheet="1" objects="1" scenarios="1" formatColumns="0" formatRows="0" autoFilter="0"/>
  <autoFilter ref="C116:K13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SO 01 - Práce ST</vt:lpstr>
      <vt:lpstr>SO 02 - VON</vt:lpstr>
      <vt:lpstr>'Rekapitulace stavby'!Názvy_tisku</vt:lpstr>
      <vt:lpstr>'SO 01 - Práce ST'!Názvy_tisku</vt:lpstr>
      <vt:lpstr>'SO 02 - VON'!Názvy_tisku</vt:lpstr>
      <vt:lpstr>'Rekapitulace stavby'!Oblast_tisku</vt:lpstr>
      <vt:lpstr>'SO 01 - Práce ST'!Oblast_tisku</vt:lpstr>
      <vt:lpstr>'SO 02 -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Toman Radim, Ing.</dc:creator>
  <cp:lastModifiedBy>Skopal Antonín, Ing.</cp:lastModifiedBy>
  <dcterms:created xsi:type="dcterms:W3CDTF">2022-06-09T04:40:44Z</dcterms:created>
  <dcterms:modified xsi:type="dcterms:W3CDTF">2022-06-09T09:08:09Z</dcterms:modified>
</cp:coreProperties>
</file>